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800" windowHeight="16660"/>
  </bookViews>
  <sheets>
    <sheet name="Youth Development" sheetId="10" r:id="rId1"/>
    <sheet name="Group 1" sheetId="12" r:id="rId2"/>
    <sheet name="Group 2" sheetId="16" r:id="rId3"/>
    <sheet name="Group 3" sheetId="14" r:id="rId4"/>
    <sheet name="Group 4" sheetId="17" r:id="rId5"/>
    <sheet name="Overall results" sheetId="11" r:id="rId6"/>
    <sheet name="OVERALL RANKINGS" sheetId="7" r:id="rId7"/>
    <sheet name="ALL LIFTERS" sheetId="15" r:id="rId8"/>
    <sheet name="Sheet7" sheetId="18" r:id="rId9"/>
  </sheets>
  <definedNames>
    <definedName name="_xlnm.Print_Area" localSheetId="2">'Group 2'!$A$1:$R$23</definedName>
    <definedName name="_xlnm.Print_Area" localSheetId="3">'Group 3'!$A$1:$R$25</definedName>
    <definedName name="_xlnm.Print_Area" localSheetId="4">'Group 4'!$A$1:$R$25</definedName>
    <definedName name="_xlnm.Print_Area" localSheetId="0">'Youth Development'!$A$1:$U$29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35" i="15"/>
  <c r="P35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P9" i="12"/>
  <c r="Q9"/>
  <c r="P8"/>
  <c r="Q8"/>
  <c r="P7"/>
  <c r="Q7"/>
  <c r="P14" i="16"/>
  <c r="Q14"/>
  <c r="P15"/>
  <c r="Q15"/>
  <c r="P13"/>
  <c r="Q13"/>
  <c r="P12"/>
  <c r="Q12"/>
  <c r="P11"/>
  <c r="Q11"/>
  <c r="P9"/>
  <c r="Q9"/>
  <c r="P10"/>
  <c r="Q10"/>
  <c r="P8"/>
  <c r="Q8"/>
  <c r="P7"/>
  <c r="Q7"/>
  <c r="P8" i="14"/>
  <c r="Q8"/>
  <c r="P9"/>
  <c r="Q9"/>
  <c r="P10"/>
  <c r="Q10"/>
  <c r="P11"/>
  <c r="Q11"/>
  <c r="P12"/>
  <c r="Q12"/>
  <c r="P13"/>
  <c r="Q13"/>
  <c r="P7"/>
  <c r="Q7"/>
  <c r="P8" i="17"/>
  <c r="Q8"/>
  <c r="P9"/>
  <c r="Q9"/>
  <c r="P10"/>
  <c r="Q10"/>
  <c r="P7"/>
  <c r="Q7"/>
  <c r="P11"/>
  <c r="Q11"/>
  <c r="P12"/>
  <c r="Q12"/>
  <c r="P13"/>
  <c r="Q13"/>
  <c r="P14"/>
  <c r="Q14"/>
  <c r="P26" i="11"/>
  <c r="Q26"/>
  <c r="P6"/>
  <c r="Q6"/>
  <c r="P43"/>
  <c r="Q43"/>
  <c r="P35"/>
  <c r="Q35"/>
  <c r="P34"/>
  <c r="Q34"/>
  <c r="P46"/>
  <c r="Q46"/>
  <c r="P36"/>
  <c r="Q36"/>
  <c r="P45"/>
  <c r="Q45"/>
  <c r="P44"/>
  <c r="Q44"/>
  <c r="P31"/>
  <c r="Q31"/>
  <c r="P47"/>
  <c r="Q47"/>
  <c r="P49"/>
  <c r="Q49"/>
  <c r="P32"/>
  <c r="Q32"/>
  <c r="P29"/>
  <c r="Q29"/>
  <c r="P37"/>
  <c r="Q37"/>
  <c r="P38"/>
  <c r="Q38"/>
  <c r="P27"/>
  <c r="Q27"/>
  <c r="P41"/>
  <c r="Q41"/>
  <c r="P28"/>
  <c r="Q28"/>
  <c r="P50"/>
  <c r="Q50"/>
  <c r="P48"/>
  <c r="Q48"/>
  <c r="P39"/>
  <c r="Q39"/>
  <c r="P40"/>
  <c r="Q40"/>
  <c r="P30"/>
  <c r="Q30"/>
  <c r="P33"/>
  <c r="Q33"/>
  <c r="P42"/>
  <c r="Q42"/>
  <c r="P25"/>
  <c r="Q25"/>
  <c r="P24"/>
  <c r="Q24"/>
  <c r="P13"/>
  <c r="Q13"/>
  <c r="P12"/>
  <c r="Q12"/>
  <c r="P15"/>
  <c r="Q15"/>
  <c r="P11"/>
  <c r="Q11"/>
  <c r="P7"/>
  <c r="Q7"/>
  <c r="P14"/>
  <c r="Q14"/>
  <c r="P8"/>
  <c r="Q8"/>
  <c r="P17"/>
  <c r="Q17"/>
  <c r="P9"/>
  <c r="Q9"/>
  <c r="P18"/>
  <c r="Q18"/>
  <c r="P10"/>
  <c r="Q10"/>
  <c r="P16"/>
  <c r="Q16"/>
  <c r="M15" i="10"/>
  <c r="Q15"/>
  <c r="R15"/>
  <c r="M14"/>
  <c r="Q14"/>
  <c r="S14"/>
  <c r="T14"/>
  <c r="M12"/>
  <c r="Q12"/>
  <c r="R12"/>
  <c r="M11"/>
  <c r="Q11"/>
  <c r="S11"/>
  <c r="T11"/>
  <c r="M10"/>
  <c r="Q10"/>
  <c r="R10"/>
  <c r="M9"/>
  <c r="Q9"/>
  <c r="S9"/>
  <c r="T9"/>
  <c r="M8"/>
  <c r="Q8"/>
  <c r="R8"/>
  <c r="M7"/>
  <c r="Q7"/>
  <c r="S7"/>
  <c r="T7"/>
</calcChain>
</file>

<file path=xl/sharedStrings.xml><?xml version="1.0" encoding="utf-8"?>
<sst xmlns="http://schemas.openxmlformats.org/spreadsheetml/2006/main" count="562" uniqueCount="170">
  <si>
    <t xml:space="preserve">Vikki </t>
  </si>
  <si>
    <t>McAneney</t>
  </si>
  <si>
    <t>GoLift WLC</t>
    <phoneticPr fontId="27" type="noConversion"/>
  </si>
  <si>
    <t>YOUTH DEV</t>
    <phoneticPr fontId="27" type="noConversion"/>
  </si>
  <si>
    <t>FEMALE</t>
    <phoneticPr fontId="27" type="noConversion"/>
  </si>
  <si>
    <t>MALE</t>
    <phoneticPr fontId="27" type="noConversion"/>
  </si>
  <si>
    <t>(3)</t>
    <phoneticPr fontId="27" type="noConversion"/>
  </si>
  <si>
    <t>(9)</t>
    <phoneticPr fontId="27" type="noConversion"/>
  </si>
  <si>
    <t>Jimmy</t>
  </si>
  <si>
    <t>Jimmy</t>
    <phoneticPr fontId="27" type="noConversion"/>
  </si>
  <si>
    <t>McCloskey-Lee</t>
    <phoneticPr fontId="27" type="noConversion"/>
  </si>
  <si>
    <t xml:space="preserve">The points are doubled to give more focus on correct technique and not necessesarily the one who lifts the most. </t>
  </si>
  <si>
    <t>McCloskey-Lee</t>
  </si>
  <si>
    <t>Stewart</t>
  </si>
  <si>
    <t>Thompson</t>
  </si>
  <si>
    <t>94+</t>
  </si>
  <si>
    <t>David</t>
  </si>
  <si>
    <t>Knowles</t>
  </si>
  <si>
    <t>Cooke</t>
  </si>
  <si>
    <t>Campbell</t>
  </si>
  <si>
    <t>FEMALE</t>
  </si>
  <si>
    <t>MALE</t>
  </si>
  <si>
    <r>
      <t>COMPETITION NAME:</t>
    </r>
    <r>
      <rPr>
        <b/>
        <sz val="11"/>
        <rFont val="Arial"/>
        <family val="2"/>
      </rPr>
      <t xml:space="preserve"> NI Weightlifting Titanic Weightlifting Championships 2015</t>
    </r>
    <phoneticPr fontId="27" type="noConversion"/>
  </si>
  <si>
    <t>VENUE: Reebok CrossFit NI</t>
    <phoneticPr fontId="27" type="noConversion"/>
  </si>
  <si>
    <t>DATE: 13/06/2015</t>
    <phoneticPr fontId="27" type="noConversion"/>
  </si>
  <si>
    <t>LOT NO</t>
    <phoneticPr fontId="27" type="noConversion"/>
  </si>
  <si>
    <t>CATEGORY</t>
    <phoneticPr fontId="27" type="noConversion"/>
  </si>
  <si>
    <t>BEST SNATCH</t>
    <phoneticPr fontId="27" type="noConversion"/>
  </si>
  <si>
    <t>BEST C&amp;J</t>
    <phoneticPr fontId="27" type="noConversion"/>
  </si>
  <si>
    <t>SINCLAIR POINTS</t>
    <phoneticPr fontId="27" type="noConversion"/>
  </si>
  <si>
    <t>POSITION</t>
    <phoneticPr fontId="27" type="noConversion"/>
  </si>
  <si>
    <t>Adam Braniff</t>
    <phoneticPr fontId="27" type="noConversion"/>
  </si>
  <si>
    <t>Brodie McClelland</t>
    <phoneticPr fontId="27" type="noConversion"/>
  </si>
  <si>
    <t>Next Generation WLC</t>
  </si>
  <si>
    <t>Next Generation WLC</t>
    <phoneticPr fontId="27" type="noConversion"/>
  </si>
  <si>
    <t>Unattached</t>
  </si>
  <si>
    <t>RCFNI</t>
  </si>
  <si>
    <t>CLUB</t>
    <phoneticPr fontId="27" type="noConversion"/>
  </si>
  <si>
    <t>FIRST NAME</t>
  </si>
  <si>
    <t>SURNAME</t>
  </si>
  <si>
    <t>CLASS</t>
  </si>
  <si>
    <t>BWT</t>
  </si>
  <si>
    <t>SNATCH</t>
  </si>
  <si>
    <t>CLEAN &amp; JERK</t>
  </si>
  <si>
    <t>TOTAL</t>
  </si>
  <si>
    <t>Position</t>
  </si>
  <si>
    <t>Henry</t>
  </si>
  <si>
    <t>Kerri</t>
  </si>
  <si>
    <t>NI</t>
    <phoneticPr fontId="27" type="noConversion"/>
  </si>
  <si>
    <t>Collins</t>
  </si>
  <si>
    <t>Lot number</t>
  </si>
  <si>
    <t>NAME</t>
  </si>
  <si>
    <t>Bwt Cat</t>
  </si>
  <si>
    <t xml:space="preserve">  Club</t>
  </si>
  <si>
    <t>Div</t>
  </si>
  <si>
    <t>Bwt</t>
  </si>
  <si>
    <t>DOB</t>
  </si>
  <si>
    <t xml:space="preserve"> Snatch</t>
  </si>
  <si>
    <t>Snatch total</t>
  </si>
  <si>
    <t>Clean &amp; Jerk</t>
  </si>
  <si>
    <t>Senior</t>
  </si>
  <si>
    <t>Youth</t>
  </si>
  <si>
    <t>C&amp;J Total</t>
  </si>
  <si>
    <t>Points Total</t>
  </si>
  <si>
    <t xml:space="preserve">Weight Points </t>
  </si>
  <si>
    <t>Total</t>
  </si>
  <si>
    <t>Stewart Reid</t>
  </si>
  <si>
    <t>GoLift WLC</t>
  </si>
  <si>
    <t>weight lifted</t>
  </si>
  <si>
    <t>technical points</t>
  </si>
  <si>
    <t xml:space="preserve">example </t>
  </si>
  <si>
    <t>WLC</t>
  </si>
  <si>
    <t>max points for snatch: 4</t>
  </si>
  <si>
    <t>max points for clean: 4</t>
  </si>
  <si>
    <t>max points for jerk: 4</t>
  </si>
  <si>
    <t>RCFNI</t>
    <phoneticPr fontId="27" type="noConversion"/>
  </si>
  <si>
    <t xml:space="preserve">Scott </t>
  </si>
  <si>
    <t>Paulin</t>
  </si>
  <si>
    <t>Dean</t>
  </si>
  <si>
    <t>Spence</t>
  </si>
  <si>
    <t>Able</t>
  </si>
  <si>
    <t>Carpenter</t>
  </si>
  <si>
    <t>Next Gen WLC</t>
    <phoneticPr fontId="27" type="noConversion"/>
  </si>
  <si>
    <t xml:space="preserve">Brendan </t>
  </si>
  <si>
    <t xml:space="preserve">Arthur </t>
  </si>
  <si>
    <t>Quinn</t>
  </si>
  <si>
    <t xml:space="preserve">Matthew </t>
  </si>
  <si>
    <t xml:space="preserve">Caleb </t>
  </si>
  <si>
    <t>McCollum</t>
  </si>
  <si>
    <t>Beechmount</t>
  </si>
  <si>
    <t>Cameron</t>
  </si>
  <si>
    <t>Montgomery</t>
  </si>
  <si>
    <t>94+</t>
    <phoneticPr fontId="27" type="noConversion"/>
  </si>
  <si>
    <t>Nathan</t>
  </si>
  <si>
    <t>Patrick</t>
  </si>
  <si>
    <t>Price</t>
  </si>
  <si>
    <t>Colum</t>
  </si>
  <si>
    <t>McCann</t>
  </si>
  <si>
    <t>Ronnie</t>
  </si>
  <si>
    <t>O'Connor</t>
  </si>
  <si>
    <t xml:space="preserve">Mark </t>
  </si>
  <si>
    <t>PRINT NAME</t>
    <phoneticPr fontId="27" type="noConversion"/>
  </si>
  <si>
    <t>SIGNATURE</t>
    <phoneticPr fontId="27" type="noConversion"/>
  </si>
  <si>
    <t>Referee 1</t>
    <phoneticPr fontId="27" type="noConversion"/>
  </si>
  <si>
    <t>Referee 2</t>
    <phoneticPr fontId="27" type="noConversion"/>
  </si>
  <si>
    <t>Referee 3</t>
    <phoneticPr fontId="27" type="noConversion"/>
  </si>
  <si>
    <t>(15)</t>
    <phoneticPr fontId="27" type="noConversion"/>
  </si>
  <si>
    <t>Stewart</t>
    <phoneticPr fontId="27" type="noConversion"/>
  </si>
  <si>
    <t>Reid</t>
    <phoneticPr fontId="27" type="noConversion"/>
  </si>
  <si>
    <t>Adam</t>
    <phoneticPr fontId="27" type="noConversion"/>
  </si>
  <si>
    <t>Brodie</t>
    <phoneticPr fontId="27" type="noConversion"/>
  </si>
  <si>
    <t>McClelland</t>
    <phoneticPr fontId="27" type="noConversion"/>
  </si>
  <si>
    <t>Youth (Dev)</t>
    <phoneticPr fontId="27" type="noConversion"/>
  </si>
  <si>
    <t>P21*(10^(0.794358141*((LOG10(G21/174.393))^2)))</t>
    <phoneticPr fontId="27" type="noConversion"/>
  </si>
  <si>
    <t>Sen</t>
  </si>
  <si>
    <t>Next Generation WLC</t>
    <phoneticPr fontId="27" type="noConversion"/>
  </si>
  <si>
    <t xml:space="preserve">Youth </t>
  </si>
  <si>
    <t>Senior</t>
    <phoneticPr fontId="27" type="noConversion"/>
  </si>
  <si>
    <t>Senior</t>
    <phoneticPr fontId="27" type="noConversion"/>
  </si>
  <si>
    <t>* remember to change P and G category</t>
    <phoneticPr fontId="27" type="noConversion"/>
  </si>
  <si>
    <t>P21*(10^(0.794358141*((LOG10(G21/174.393))^2)))</t>
    <phoneticPr fontId="27" type="noConversion"/>
  </si>
  <si>
    <t>GROUP 3</t>
    <phoneticPr fontId="27" type="noConversion"/>
  </si>
  <si>
    <t>GROUP 4</t>
    <phoneticPr fontId="27" type="noConversion"/>
  </si>
  <si>
    <t>P7*(10^(0.89726074*((LOG10(G7/148.026))^2)))</t>
    <phoneticPr fontId="27" type="noConversion"/>
  </si>
  <si>
    <t>GROUP 1</t>
    <phoneticPr fontId="27" type="noConversion"/>
  </si>
  <si>
    <t>GROUP 2</t>
    <phoneticPr fontId="27" type="noConversion"/>
  </si>
  <si>
    <t>George Begley</t>
    <phoneticPr fontId="27" type="noConversion"/>
  </si>
  <si>
    <t>George Begley</t>
    <phoneticPr fontId="27" type="noConversion"/>
  </si>
  <si>
    <t>Roberta Stewart</t>
    <phoneticPr fontId="27" type="noConversion"/>
  </si>
  <si>
    <t>Dave Reid</t>
    <phoneticPr fontId="27" type="noConversion"/>
  </si>
  <si>
    <t>Brendan Cooke</t>
    <phoneticPr fontId="27" type="noConversion"/>
  </si>
  <si>
    <t>Dave Reid</t>
    <phoneticPr fontId="27" type="noConversion"/>
  </si>
  <si>
    <t>f</t>
    <phoneticPr fontId="27" type="noConversion"/>
  </si>
  <si>
    <t>m</t>
    <phoneticPr fontId="27" type="noConversion"/>
  </si>
  <si>
    <t>Age (1st Jan 2015)</t>
    <phoneticPr fontId="27" type="noConversion"/>
  </si>
  <si>
    <t>FIRST NAME</t>
    <phoneticPr fontId="27" type="noConversion"/>
  </si>
  <si>
    <t>GROUP 1: DEVELOPMENT</t>
    <phoneticPr fontId="27" type="noConversion"/>
  </si>
  <si>
    <t>Female sinclair formula</t>
    <phoneticPr fontId="27" type="noConversion"/>
  </si>
  <si>
    <t>Male sinclair formula</t>
    <phoneticPr fontId="27" type="noConversion"/>
  </si>
  <si>
    <t>P7*(10^(0.89726074*((LOG10(G7/148.026))^2)))</t>
  </si>
  <si>
    <t>P21*(10^(0.794358141*((LOG10(G21/174.393))^2)))</t>
  </si>
  <si>
    <t>14/10/2006</t>
  </si>
  <si>
    <t>28/11/2004</t>
  </si>
  <si>
    <t>07/07/2005</t>
  </si>
  <si>
    <t>Braniff</t>
    <phoneticPr fontId="27" type="noConversion"/>
  </si>
  <si>
    <t>Reid</t>
  </si>
  <si>
    <t>Adam</t>
  </si>
  <si>
    <t>Braniff</t>
  </si>
  <si>
    <t>GoLift WLC</t>
    <phoneticPr fontId="27" type="noConversion"/>
  </si>
  <si>
    <t>Youth (Dev)</t>
    <phoneticPr fontId="27" type="noConversion"/>
  </si>
  <si>
    <t>Next Gen WLC</t>
    <phoneticPr fontId="27" type="noConversion"/>
  </si>
  <si>
    <t>Brodie</t>
  </si>
  <si>
    <t>McClelland</t>
  </si>
  <si>
    <t>Katelyn</t>
  </si>
  <si>
    <t>Reuther</t>
  </si>
  <si>
    <t xml:space="preserve">Naomi </t>
  </si>
  <si>
    <t>3 White Lights</t>
  </si>
  <si>
    <t>3 White Lights</t>
    <phoneticPr fontId="27" type="noConversion"/>
  </si>
  <si>
    <t>Senior</t>
    <phoneticPr fontId="27" type="noConversion"/>
  </si>
  <si>
    <t>Senior</t>
    <phoneticPr fontId="27" type="noConversion"/>
  </si>
  <si>
    <t xml:space="preserve">Triona </t>
  </si>
  <si>
    <t>Quigley</t>
  </si>
  <si>
    <t>McGowan</t>
  </si>
  <si>
    <t>Rebekah</t>
  </si>
  <si>
    <t>Steph</t>
  </si>
  <si>
    <t xml:space="preserve">Erynn </t>
  </si>
  <si>
    <t xml:space="preserve">Kinley </t>
  </si>
  <si>
    <t>Youth</t>
    <phoneticPr fontId="27" type="noConversion"/>
  </si>
  <si>
    <t xml:space="preserve">Jill </t>
  </si>
  <si>
    <t>Costley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</si>
</sst>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"/>
  </numFmts>
  <fonts count="3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</font>
    <font>
      <sz val="11"/>
      <color indexed="10"/>
      <name val="Calibri"/>
      <family val="2"/>
    </font>
    <font>
      <sz val="8"/>
      <name val="Verdana"/>
    </font>
    <font>
      <b/>
      <sz val="10"/>
      <color indexed="12"/>
      <name val="Arial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rgb="FFC00000"/>
      <name val="Arial"/>
      <family val="2"/>
    </font>
    <font>
      <b/>
      <sz val="12"/>
      <color rgb="FF002060"/>
      <name val="Arial"/>
      <family val="2"/>
    </font>
    <font>
      <sz val="10"/>
      <color indexed="8"/>
      <name val="Arial"/>
    </font>
    <font>
      <sz val="16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</borders>
  <cellStyleXfs count="45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7" borderId="16" applyNumberFormat="0" applyAlignment="0" applyProtection="0"/>
    <xf numFmtId="0" fontId="14" fillId="18" borderId="17" applyNumberFormat="0" applyAlignment="0" applyProtection="0"/>
    <xf numFmtId="0" fontId="6" fillId="4" borderId="0"/>
    <xf numFmtId="0" fontId="5" fillId="3" borderId="0"/>
    <xf numFmtId="0" fontId="9" fillId="0" borderId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6" applyNumberFormat="0" applyAlignment="0" applyProtection="0"/>
    <xf numFmtId="0" fontId="21" fillId="0" borderId="21" applyNumberFormat="0" applyFill="0" applyAlignment="0" applyProtection="0"/>
    <xf numFmtId="0" fontId="22" fillId="19" borderId="0" applyNumberFormat="0" applyBorder="0" applyAlignment="0" applyProtection="0"/>
    <xf numFmtId="0" fontId="9" fillId="20" borderId="13" applyNumberFormat="0" applyFont="0" applyAlignment="0" applyProtection="0"/>
    <xf numFmtId="0" fontId="23" fillId="7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9" fillId="0" borderId="0" xfId="30"/>
    <xf numFmtId="0" fontId="9" fillId="0" borderId="0" xfId="30" applyAlignment="1">
      <alignment horizontal="left"/>
    </xf>
    <xf numFmtId="0" fontId="9" fillId="0" borderId="0" xfId="30" applyAlignment="1">
      <alignment horizontal="center"/>
    </xf>
    <xf numFmtId="0" fontId="1" fillId="0" borderId="0" xfId="30" applyFont="1" applyBorder="1"/>
    <xf numFmtId="0" fontId="1" fillId="0" borderId="0" xfId="30" applyFont="1" applyFill="1" applyBorder="1"/>
    <xf numFmtId="0" fontId="1" fillId="0" borderId="0" xfId="30" applyFont="1" applyFill="1" applyBorder="1" applyAlignment="1">
      <alignment horizontal="left"/>
    </xf>
    <xf numFmtId="0" fontId="1" fillId="0" borderId="0" xfId="30" applyFont="1" applyFill="1" applyBorder="1" applyAlignment="1">
      <alignment horizontal="center"/>
    </xf>
    <xf numFmtId="0" fontId="2" fillId="0" borderId="0" xfId="30" applyFont="1" applyBorder="1"/>
    <xf numFmtId="0" fontId="7" fillId="0" borderId="0" xfId="30" applyFont="1" applyFill="1" applyBorder="1" applyAlignment="1">
      <alignment horizontal="left"/>
    </xf>
    <xf numFmtId="0" fontId="1" fillId="2" borderId="8" xfId="30" applyFont="1" applyFill="1" applyBorder="1" applyAlignment="1">
      <alignment horizontal="center" vertical="center"/>
    </xf>
    <xf numFmtId="0" fontId="1" fillId="2" borderId="6" xfId="30" applyFont="1" applyFill="1" applyBorder="1" applyAlignment="1">
      <alignment horizontal="center" vertical="center"/>
    </xf>
    <xf numFmtId="0" fontId="1" fillId="5" borderId="5" xfId="30" applyFont="1" applyFill="1" applyBorder="1" applyAlignment="1">
      <alignment horizontal="center" vertical="center" wrapText="1"/>
    </xf>
    <xf numFmtId="2" fontId="1" fillId="2" borderId="6" xfId="30" applyNumberFormat="1" applyFont="1" applyFill="1" applyBorder="1" applyAlignment="1">
      <alignment horizontal="center" vertical="center"/>
    </xf>
    <xf numFmtId="0" fontId="1" fillId="2" borderId="11" xfId="30" applyFont="1" applyFill="1" applyBorder="1" applyAlignment="1">
      <alignment horizontal="center" vertical="center"/>
    </xf>
    <xf numFmtId="0" fontId="1" fillId="2" borderId="5" xfId="30" applyFont="1" applyFill="1" applyBorder="1" applyAlignment="1">
      <alignment vertical="center" wrapText="1"/>
    </xf>
    <xf numFmtId="0" fontId="1" fillId="2" borderId="5" xfId="30" applyNumberFormat="1" applyFont="1" applyFill="1" applyBorder="1" applyAlignment="1">
      <alignment horizontal="center" vertical="center" wrapText="1"/>
    </xf>
    <xf numFmtId="2" fontId="1" fillId="2" borderId="5" xfId="30" applyNumberFormat="1" applyFont="1" applyFill="1" applyBorder="1" applyAlignment="1">
      <alignment horizontal="center" vertical="center"/>
    </xf>
    <xf numFmtId="0" fontId="1" fillId="2" borderId="5" xfId="30" applyFont="1" applyFill="1" applyBorder="1" applyAlignment="1">
      <alignment vertical="center"/>
    </xf>
    <xf numFmtId="0" fontId="1" fillId="2" borderId="5" xfId="30" applyFont="1" applyFill="1" applyBorder="1" applyAlignment="1">
      <alignment horizontal="center" vertical="center"/>
    </xf>
    <xf numFmtId="0" fontId="1" fillId="5" borderId="12" xfId="30" applyFont="1" applyFill="1" applyBorder="1" applyAlignment="1">
      <alignment horizontal="center" vertical="center" wrapText="1"/>
    </xf>
    <xf numFmtId="2" fontId="1" fillId="2" borderId="12" xfId="30" applyNumberFormat="1" applyFont="1" applyFill="1" applyBorder="1" applyAlignment="1">
      <alignment horizontal="center" vertical="center"/>
    </xf>
    <xf numFmtId="0" fontId="3" fillId="0" borderId="3" xfId="30" applyFont="1" applyFill="1" applyBorder="1" applyAlignment="1">
      <alignment horizontal="center" vertical="center"/>
    </xf>
    <xf numFmtId="0" fontId="4" fillId="2" borderId="6" xfId="30" applyNumberFormat="1" applyFont="1" applyFill="1" applyBorder="1" applyAlignment="1">
      <alignment horizontal="center" vertical="center"/>
    </xf>
    <xf numFmtId="0" fontId="1" fillId="2" borderId="5" xfId="30" applyFont="1" applyFill="1" applyBorder="1" applyAlignment="1" applyProtection="1">
      <alignment horizontal="center" vertical="center"/>
      <protection locked="0"/>
    </xf>
    <xf numFmtId="0" fontId="1" fillId="2" borderId="9" xfId="30" applyFont="1" applyFill="1" applyBorder="1" applyAlignment="1">
      <alignment horizontal="center" vertical="center"/>
    </xf>
    <xf numFmtId="0" fontId="1" fillId="2" borderId="9" xfId="30" applyFont="1" applyFill="1" applyBorder="1" applyAlignment="1">
      <alignment vertical="center" wrapText="1"/>
    </xf>
    <xf numFmtId="0" fontId="1" fillId="2" borderId="9" xfId="30" applyNumberFormat="1" applyFont="1" applyFill="1" applyBorder="1" applyAlignment="1">
      <alignment horizontal="center" vertical="center" wrapText="1"/>
    </xf>
    <xf numFmtId="0" fontId="1" fillId="5" borderId="9" xfId="30" applyFont="1" applyFill="1" applyBorder="1" applyAlignment="1">
      <alignment horizontal="center" vertical="center" wrapText="1"/>
    </xf>
    <xf numFmtId="2" fontId="1" fillId="2" borderId="9" xfId="30" applyNumberFormat="1" applyFont="1" applyFill="1" applyBorder="1" applyAlignment="1">
      <alignment horizontal="center" vertical="center"/>
    </xf>
    <xf numFmtId="0" fontId="4" fillId="2" borderId="9" xfId="30" applyNumberFormat="1" applyFont="1" applyFill="1" applyBorder="1" applyAlignment="1">
      <alignment horizontal="center" vertical="center"/>
    </xf>
    <xf numFmtId="0" fontId="1" fillId="2" borderId="9" xfId="30" applyFont="1" applyFill="1" applyBorder="1" applyAlignment="1" applyProtection="1">
      <alignment horizontal="center" vertical="center"/>
      <protection locked="0"/>
    </xf>
    <xf numFmtId="0" fontId="1" fillId="2" borderId="9" xfId="30" applyFont="1" applyFill="1" applyBorder="1" applyAlignment="1">
      <alignment vertical="center"/>
    </xf>
    <xf numFmtId="0" fontId="1" fillId="0" borderId="11" xfId="30" applyFont="1" applyFill="1" applyBorder="1" applyAlignment="1">
      <alignment horizontal="center" vertical="center"/>
    </xf>
    <xf numFmtId="0" fontId="1" fillId="0" borderId="5" xfId="30" applyFont="1" applyFill="1" applyBorder="1" applyAlignment="1">
      <alignment vertical="center" wrapText="1"/>
    </xf>
    <xf numFmtId="0" fontId="1" fillId="0" borderId="5" xfId="30" applyNumberFormat="1" applyFont="1" applyFill="1" applyBorder="1" applyAlignment="1">
      <alignment horizontal="center" vertical="center" wrapText="1"/>
    </xf>
    <xf numFmtId="0" fontId="1" fillId="6" borderId="5" xfId="30" applyFont="1" applyFill="1" applyBorder="1" applyAlignment="1">
      <alignment horizontal="center" vertical="center" wrapText="1"/>
    </xf>
    <xf numFmtId="2" fontId="1" fillId="0" borderId="5" xfId="30" applyNumberFormat="1" applyFont="1" applyFill="1" applyBorder="1" applyAlignment="1">
      <alignment horizontal="center" vertical="center"/>
    </xf>
    <xf numFmtId="0" fontId="1" fillId="0" borderId="5" xfId="30" applyFont="1" applyFill="1" applyBorder="1" applyAlignment="1">
      <alignment horizontal="center" vertical="center"/>
    </xf>
    <xf numFmtId="0" fontId="1" fillId="0" borderId="9" xfId="30" applyFont="1" applyFill="1" applyBorder="1" applyAlignment="1">
      <alignment horizontal="center" vertical="center"/>
    </xf>
    <xf numFmtId="0" fontId="1" fillId="0" borderId="9" xfId="30" applyFont="1" applyFill="1" applyBorder="1" applyAlignment="1">
      <alignment vertical="center" wrapText="1"/>
    </xf>
    <xf numFmtId="0" fontId="1" fillId="0" borderId="9" xfId="30" applyNumberFormat="1" applyFont="1" applyFill="1" applyBorder="1" applyAlignment="1">
      <alignment horizontal="center" vertical="center" wrapText="1"/>
    </xf>
    <xf numFmtId="0" fontId="1" fillId="6" borderId="9" xfId="30" applyFont="1" applyFill="1" applyBorder="1" applyAlignment="1">
      <alignment horizontal="center" vertical="center" wrapText="1"/>
    </xf>
    <xf numFmtId="2" fontId="1" fillId="0" borderId="9" xfId="30" applyNumberFormat="1" applyFont="1" applyFill="1" applyBorder="1" applyAlignment="1">
      <alignment horizontal="center" vertical="center"/>
    </xf>
    <xf numFmtId="0" fontId="1" fillId="6" borderId="12" xfId="30" applyFont="1" applyFill="1" applyBorder="1" applyAlignment="1">
      <alignment horizontal="center" vertical="center" wrapText="1"/>
    </xf>
    <xf numFmtId="0" fontId="1" fillId="2" borderId="24" xfId="30" applyFont="1" applyFill="1" applyBorder="1" applyAlignment="1">
      <alignment horizontal="center" vertical="center"/>
    </xf>
    <xf numFmtId="0" fontId="1" fillId="2" borderId="12" xfId="3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/>
    <xf numFmtId="0" fontId="2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30" fillId="0" borderId="0" xfId="0" applyFont="1" applyBorder="1"/>
    <xf numFmtId="1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9" fillId="0" borderId="30" xfId="0" applyFont="1" applyBorder="1"/>
    <xf numFmtId="0" fontId="32" fillId="21" borderId="9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2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28" fillId="6" borderId="6" xfId="30" applyNumberFormat="1" applyFont="1" applyFill="1" applyBorder="1" applyAlignment="1">
      <alignment horizontal="center" vertical="center"/>
    </xf>
    <xf numFmtId="0" fontId="28" fillId="6" borderId="5" xfId="30" applyNumberFormat="1" applyFont="1" applyFill="1" applyBorder="1" applyAlignment="1">
      <alignment horizontal="center" vertical="center"/>
    </xf>
    <xf numFmtId="0" fontId="28" fillId="22" borderId="6" xfId="30" applyNumberFormat="1" applyFont="1" applyFill="1" applyBorder="1" applyAlignment="1" applyProtection="1">
      <alignment horizontal="center" vertical="center"/>
      <protection locked="0"/>
    </xf>
    <xf numFmtId="0" fontId="28" fillId="22" borderId="5" xfId="30" applyNumberFormat="1" applyFont="1" applyFill="1" applyBorder="1" applyAlignment="1" applyProtection="1">
      <alignment horizontal="center" vertical="center"/>
      <protection locked="0"/>
    </xf>
    <xf numFmtId="0" fontId="28" fillId="6" borderId="5" xfId="30" applyNumberFormat="1" applyFont="1" applyFill="1" applyBorder="1" applyAlignment="1" applyProtection="1">
      <alignment horizontal="center" vertical="center"/>
      <protection locked="0"/>
    </xf>
    <xf numFmtId="0" fontId="28" fillId="6" borderId="9" xfId="30" applyNumberFormat="1" applyFont="1" applyFill="1" applyBorder="1" applyAlignment="1">
      <alignment horizontal="center" vertical="center"/>
    </xf>
    <xf numFmtId="0" fontId="28" fillId="22" borderId="9" xfId="30" applyNumberFormat="1" applyFont="1" applyFill="1" applyBorder="1" applyAlignment="1" applyProtection="1">
      <alignment horizontal="center" vertical="center"/>
      <protection locked="0"/>
    </xf>
    <xf numFmtId="0" fontId="28" fillId="6" borderId="9" xfId="30" applyNumberFormat="1" applyFont="1" applyFill="1" applyBorder="1" applyAlignment="1" applyProtection="1">
      <alignment horizontal="center" vertical="center"/>
      <protection locked="0"/>
    </xf>
    <xf numFmtId="0" fontId="1" fillId="0" borderId="14" xfId="30" applyFont="1" applyFill="1" applyBorder="1" applyAlignment="1">
      <alignment horizontal="center" vertical="center"/>
    </xf>
    <xf numFmtId="0" fontId="1" fillId="0" borderId="12" xfId="30" applyFont="1" applyFill="1" applyBorder="1" applyAlignment="1">
      <alignment vertical="center" wrapText="1"/>
    </xf>
    <xf numFmtId="0" fontId="1" fillId="0" borderId="12" xfId="30" applyNumberFormat="1" applyFont="1" applyFill="1" applyBorder="1" applyAlignment="1">
      <alignment horizontal="center" vertical="center" wrapText="1"/>
    </xf>
    <xf numFmtId="2" fontId="1" fillId="0" borderId="12" xfId="30" applyNumberFormat="1" applyFont="1" applyFill="1" applyBorder="1" applyAlignment="1">
      <alignment horizontal="center" vertical="center"/>
    </xf>
    <xf numFmtId="0" fontId="4" fillId="2" borderId="15" xfId="30" applyNumberFormat="1" applyFont="1" applyFill="1" applyBorder="1" applyAlignment="1">
      <alignment horizontal="center" vertical="center"/>
    </xf>
    <xf numFmtId="0" fontId="1" fillId="0" borderId="12" xfId="30" applyFont="1" applyFill="1" applyBorder="1" applyAlignment="1">
      <alignment horizontal="center" vertical="center"/>
    </xf>
    <xf numFmtId="0" fontId="9" fillId="0" borderId="9" xfId="30" applyBorder="1"/>
    <xf numFmtId="0" fontId="1" fillId="0" borderId="9" xfId="30" applyFont="1" applyBorder="1"/>
    <xf numFmtId="0" fontId="1" fillId="0" borderId="9" xfId="3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6" borderId="9" xfId="30" applyFont="1" applyFill="1" applyBorder="1" applyAlignment="1">
      <alignment horizontal="center"/>
    </xf>
    <xf numFmtId="0" fontId="28" fillId="6" borderId="12" xfId="30" applyNumberFormat="1" applyFont="1" applyFill="1" applyBorder="1" applyAlignment="1">
      <alignment horizontal="center" vertical="center"/>
    </xf>
    <xf numFmtId="0" fontId="28" fillId="6" borderId="12" xfId="30" applyNumberFormat="1" applyFont="1" applyFill="1" applyBorder="1" applyAlignment="1" applyProtection="1">
      <alignment horizontal="center" vertical="center"/>
      <protection locked="0"/>
    </xf>
    <xf numFmtId="0" fontId="1" fillId="6" borderId="9" xfId="30" applyFont="1" applyFill="1" applyBorder="1"/>
    <xf numFmtId="0" fontId="9" fillId="23" borderId="9" xfId="0" applyFont="1" applyFill="1" applyBorder="1" applyAlignment="1">
      <alignment horizontal="center"/>
    </xf>
    <xf numFmtId="0" fontId="9" fillId="24" borderId="9" xfId="0" applyFont="1" applyFill="1" applyBorder="1" applyAlignment="1">
      <alignment horizontal="center"/>
    </xf>
    <xf numFmtId="0" fontId="1" fillId="24" borderId="9" xfId="28" applyNumberFormat="1" applyFont="1" applyFill="1" applyBorder="1" applyAlignment="1" applyProtection="1">
      <alignment horizontal="center" vertical="center"/>
    </xf>
    <xf numFmtId="0" fontId="1" fillId="24" borderId="6" xfId="28" applyNumberFormat="1" applyFont="1" applyFill="1" applyBorder="1" applyAlignment="1" applyProtection="1">
      <alignment horizontal="center" vertical="center"/>
    </xf>
    <xf numFmtId="0" fontId="1" fillId="23" borderId="6" xfId="28" applyNumberFormat="1" applyFont="1" applyFill="1" applyBorder="1" applyAlignment="1" applyProtection="1">
      <alignment horizontal="center" vertical="center"/>
    </xf>
    <xf numFmtId="0" fontId="1" fillId="23" borderId="5" xfId="28" applyNumberFormat="1" applyFont="1" applyFill="1" applyBorder="1" applyAlignment="1" applyProtection="1">
      <alignment horizontal="center" vertical="center"/>
    </xf>
    <xf numFmtId="0" fontId="1" fillId="24" borderId="5" xfId="28" applyNumberFormat="1" applyFont="1" applyFill="1" applyBorder="1" applyAlignment="1" applyProtection="1">
      <alignment horizontal="center" vertical="center"/>
    </xf>
    <xf numFmtId="0" fontId="1" fillId="23" borderId="9" xfId="28" applyNumberFormat="1" applyFont="1" applyFill="1" applyBorder="1" applyAlignment="1" applyProtection="1">
      <alignment horizontal="center" vertical="center"/>
    </xf>
    <xf numFmtId="0" fontId="1" fillId="23" borderId="12" xfId="28" applyNumberFormat="1" applyFont="1" applyFill="1" applyBorder="1" applyAlignment="1" applyProtection="1">
      <alignment horizontal="center" vertical="center"/>
    </xf>
    <xf numFmtId="0" fontId="1" fillId="24" borderId="12" xfId="28" applyNumberFormat="1" applyFont="1" applyFill="1" applyBorder="1" applyAlignment="1" applyProtection="1">
      <alignment horizontal="center" vertical="center"/>
    </xf>
    <xf numFmtId="0" fontId="1" fillId="0" borderId="24" xfId="30" applyNumberFormat="1" applyFont="1" applyFill="1" applyBorder="1" applyAlignment="1">
      <alignment horizontal="center" vertical="center" wrapText="1"/>
    </xf>
    <xf numFmtId="0" fontId="1" fillId="0" borderId="27" xfId="30" applyFont="1" applyFill="1" applyBorder="1" applyAlignment="1">
      <alignment vertical="center" wrapText="1"/>
    </xf>
    <xf numFmtId="0" fontId="1" fillId="2" borderId="6" xfId="30" applyFont="1" applyFill="1" applyBorder="1" applyAlignment="1">
      <alignment vertical="center" wrapText="1"/>
    </xf>
    <xf numFmtId="2" fontId="1" fillId="0" borderId="6" xfId="30" applyNumberFormat="1" applyFont="1" applyFill="1" applyBorder="1" applyAlignment="1">
      <alignment horizontal="center" vertical="center"/>
    </xf>
    <xf numFmtId="0" fontId="28" fillId="6" borderId="6" xfId="30" applyNumberFormat="1" applyFont="1" applyFill="1" applyBorder="1" applyAlignment="1" applyProtection="1">
      <alignment horizontal="center" vertical="center"/>
      <protection locked="0"/>
    </xf>
    <xf numFmtId="0" fontId="33" fillId="0" borderId="0" xfId="30" applyFont="1" applyFill="1" applyBorder="1"/>
    <xf numFmtId="0" fontId="1" fillId="0" borderId="6" xfId="30" applyFont="1" applyFill="1" applyBorder="1" applyAlignment="1">
      <alignment vertical="center" wrapText="1"/>
    </xf>
    <xf numFmtId="0" fontId="1" fillId="0" borderId="6" xfId="3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28" applyNumberFormat="1" applyFont="1" applyFill="1" applyBorder="1" applyAlignment="1" applyProtection="1">
      <alignment horizontal="center" vertical="center"/>
    </xf>
    <xf numFmtId="0" fontId="1" fillId="0" borderId="12" xfId="28" applyNumberFormat="1" applyFont="1" applyFill="1" applyBorder="1" applyAlignment="1" applyProtection="1">
      <alignment horizontal="center" vertical="center"/>
    </xf>
    <xf numFmtId="0" fontId="1" fillId="0" borderId="9" xfId="28" applyNumberFormat="1" applyFont="1" applyFill="1" applyBorder="1" applyAlignment="1" applyProtection="1">
      <alignment horizontal="center" vertical="center"/>
    </xf>
    <xf numFmtId="0" fontId="1" fillId="0" borderId="11" xfId="28" applyNumberFormat="1" applyFont="1" applyFill="1" applyBorder="1" applyAlignment="1" applyProtection="1">
      <alignment horizontal="center" vertical="center"/>
    </xf>
    <xf numFmtId="0" fontId="1" fillId="0" borderId="6" xfId="28" applyNumberFormat="1" applyFont="1" applyFill="1" applyBorder="1" applyAlignment="1" applyProtection="1">
      <alignment horizontal="center" vertical="center"/>
    </xf>
    <xf numFmtId="0" fontId="1" fillId="0" borderId="9" xfId="30" applyFont="1" applyFill="1" applyBorder="1" applyAlignment="1">
      <alignment horizontal="center"/>
    </xf>
    <xf numFmtId="0" fontId="1" fillId="0" borderId="15" xfId="28" applyNumberFormat="1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horizontal="center"/>
    </xf>
    <xf numFmtId="0" fontId="1" fillId="5" borderId="6" xfId="30" applyFont="1" applyFill="1" applyBorder="1" applyAlignment="1">
      <alignment horizontal="center" vertical="center" wrapText="1"/>
    </xf>
    <xf numFmtId="2" fontId="1" fillId="2" borderId="28" xfId="30" applyNumberFormat="1" applyFont="1" applyFill="1" applyBorder="1" applyAlignment="1">
      <alignment horizontal="center" vertical="center"/>
    </xf>
    <xf numFmtId="0" fontId="3" fillId="0" borderId="41" xfId="30" applyFont="1" applyFill="1" applyBorder="1" applyAlignment="1">
      <alignment horizontal="center" vertical="center"/>
    </xf>
    <xf numFmtId="0" fontId="9" fillId="0" borderId="38" xfId="0" applyFont="1" applyBorder="1"/>
    <xf numFmtId="0" fontId="1" fillId="0" borderId="34" xfId="0" applyFont="1" applyBorder="1" applyAlignment="1">
      <alignment horizontal="center" vertical="center"/>
    </xf>
    <xf numFmtId="0" fontId="1" fillId="2" borderId="5" xfId="30" applyNumberFormat="1" applyFont="1" applyFill="1" applyBorder="1" applyAlignment="1">
      <alignment horizontal="center" vertical="center"/>
    </xf>
    <xf numFmtId="0" fontId="1" fillId="2" borderId="47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vertical="center" wrapText="1"/>
    </xf>
    <xf numFmtId="0" fontId="1" fillId="2" borderId="15" xfId="3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2" fontId="1" fillId="0" borderId="15" xfId="30" applyNumberFormat="1" applyFont="1" applyFill="1" applyBorder="1" applyAlignment="1">
      <alignment horizontal="center" vertical="center"/>
    </xf>
    <xf numFmtId="0" fontId="28" fillId="6" borderId="15" xfId="30" applyNumberFormat="1" applyFont="1" applyFill="1" applyBorder="1" applyAlignment="1">
      <alignment horizontal="center" vertical="center"/>
    </xf>
    <xf numFmtId="0" fontId="28" fillId="6" borderId="15" xfId="30" applyNumberFormat="1" applyFont="1" applyFill="1" applyBorder="1" applyAlignment="1" applyProtection="1">
      <alignment horizontal="center" vertical="center"/>
      <protection locked="0"/>
    </xf>
    <xf numFmtId="2" fontId="1" fillId="2" borderId="34" xfId="30" applyNumberFormat="1" applyFont="1" applyFill="1" applyBorder="1" applyAlignment="1">
      <alignment horizontal="center" vertical="center"/>
    </xf>
    <xf numFmtId="0" fontId="1" fillId="2" borderId="28" xfId="30" applyFont="1" applyFill="1" applyBorder="1" applyAlignment="1">
      <alignment horizontal="center" vertical="center"/>
    </xf>
    <xf numFmtId="0" fontId="1" fillId="2" borderId="28" xfId="30" applyFont="1" applyFill="1" applyBorder="1" applyAlignment="1">
      <alignment vertical="center" wrapText="1"/>
    </xf>
    <xf numFmtId="0" fontId="1" fillId="2" borderId="28" xfId="30" applyNumberFormat="1" applyFont="1" applyFill="1" applyBorder="1" applyAlignment="1">
      <alignment horizontal="center" vertical="center" wrapText="1"/>
    </xf>
    <xf numFmtId="0" fontId="1" fillId="5" borderId="28" xfId="30" applyFont="1" applyFill="1" applyBorder="1" applyAlignment="1">
      <alignment horizontal="center" vertical="center" wrapText="1"/>
    </xf>
    <xf numFmtId="0" fontId="1" fillId="0" borderId="28" xfId="28" applyNumberFormat="1" applyFont="1" applyFill="1" applyBorder="1" applyAlignment="1" applyProtection="1">
      <alignment horizontal="center" vertical="center"/>
    </xf>
    <xf numFmtId="0" fontId="28" fillId="6" borderId="28" xfId="30" applyNumberFormat="1" applyFont="1" applyFill="1" applyBorder="1" applyAlignment="1">
      <alignment horizontal="center" vertical="center"/>
    </xf>
    <xf numFmtId="0" fontId="28" fillId="22" borderId="28" xfId="30" applyNumberFormat="1" applyFont="1" applyFill="1" applyBorder="1" applyAlignment="1" applyProtection="1">
      <alignment horizontal="center" vertical="center"/>
      <protection locked="0"/>
    </xf>
    <xf numFmtId="0" fontId="4" fillId="2" borderId="28" xfId="30" applyNumberFormat="1" applyFont="1" applyFill="1" applyBorder="1" applyAlignment="1">
      <alignment horizontal="center" vertical="center"/>
    </xf>
    <xf numFmtId="0" fontId="4" fillId="2" borderId="8" xfId="30" applyFont="1" applyFill="1" applyBorder="1" applyAlignment="1">
      <alignment horizontal="center" vertical="center"/>
    </xf>
    <xf numFmtId="0" fontId="4" fillId="0" borderId="11" xfId="30" applyFont="1" applyFill="1" applyBorder="1" applyAlignment="1">
      <alignment horizontal="center" vertical="center"/>
    </xf>
    <xf numFmtId="0" fontId="4" fillId="2" borderId="9" xfId="30" applyFont="1" applyFill="1" applyBorder="1" applyAlignment="1">
      <alignment horizontal="center" vertical="center"/>
    </xf>
    <xf numFmtId="49" fontId="4" fillId="2" borderId="11" xfId="30" applyNumberFormat="1" applyFont="1" applyFill="1" applyBorder="1" applyAlignment="1">
      <alignment horizontal="center" vertical="center"/>
    </xf>
    <xf numFmtId="49" fontId="4" fillId="0" borderId="11" xfId="30" applyNumberFormat="1" applyFont="1" applyFill="1" applyBorder="1" applyAlignment="1">
      <alignment horizontal="center" vertical="center"/>
    </xf>
    <xf numFmtId="0" fontId="1" fillId="0" borderId="9" xfId="0" applyFont="1" applyBorder="1"/>
    <xf numFmtId="49" fontId="4" fillId="2" borderId="9" xfId="30" applyNumberFormat="1" applyFont="1" applyFill="1" applyBorder="1" applyAlignment="1">
      <alignment horizontal="center" vertical="center"/>
    </xf>
    <xf numFmtId="0" fontId="35" fillId="23" borderId="9" xfId="0" applyFont="1" applyFill="1" applyBorder="1" applyAlignment="1">
      <alignment horizontal="center"/>
    </xf>
    <xf numFmtId="0" fontId="36" fillId="0" borderId="0" xfId="0" applyFont="1"/>
    <xf numFmtId="0" fontId="36" fillId="26" borderId="0" xfId="0" applyFont="1" applyFill="1"/>
    <xf numFmtId="170" fontId="36" fillId="26" borderId="0" xfId="0" applyNumberFormat="1" applyFont="1" applyFill="1"/>
    <xf numFmtId="0" fontId="36" fillId="6" borderId="0" xfId="0" applyFont="1" applyFill="1"/>
    <xf numFmtId="170" fontId="36" fillId="6" borderId="0" xfId="0" applyNumberFormat="1" applyFont="1" applyFill="1"/>
    <xf numFmtId="0" fontId="36" fillId="27" borderId="0" xfId="0" applyFont="1" applyFill="1"/>
    <xf numFmtId="170" fontId="36" fillId="27" borderId="0" xfId="0" applyNumberFormat="1" applyFont="1" applyFill="1"/>
    <xf numFmtId="0" fontId="36" fillId="23" borderId="0" xfId="0" applyFont="1" applyFill="1"/>
    <xf numFmtId="170" fontId="36" fillId="23" borderId="0" xfId="0" applyNumberFormat="1" applyFont="1" applyFill="1"/>
    <xf numFmtId="0" fontId="36" fillId="25" borderId="0" xfId="0" applyFont="1" applyFill="1"/>
    <xf numFmtId="170" fontId="36" fillId="25" borderId="0" xfId="0" applyNumberFormat="1" applyFont="1" applyFill="1"/>
    <xf numFmtId="0" fontId="36" fillId="29" borderId="0" xfId="0" applyFont="1" applyFill="1"/>
    <xf numFmtId="170" fontId="36" fillId="29" borderId="0" xfId="0" applyNumberFormat="1" applyFont="1" applyFill="1"/>
    <xf numFmtId="170" fontId="36" fillId="0" borderId="0" xfId="0" applyNumberFormat="1" applyFont="1"/>
    <xf numFmtId="0" fontId="36" fillId="28" borderId="0" xfId="0" applyFont="1" applyFill="1"/>
    <xf numFmtId="170" fontId="36" fillId="28" borderId="0" xfId="0" applyNumberFormat="1" applyFont="1" applyFill="1"/>
    <xf numFmtId="0" fontId="1" fillId="0" borderId="32" xfId="0" applyFont="1" applyBorder="1" applyAlignment="1"/>
    <xf numFmtId="0" fontId="1" fillId="0" borderId="34" xfId="0" applyFont="1" applyBorder="1" applyAlignment="1"/>
    <xf numFmtId="0" fontId="1" fillId="0" borderId="9" xfId="0" applyFont="1" applyBorder="1" applyAlignment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46" xfId="3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24" xfId="3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44" xfId="3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5" xfId="30" applyFont="1" applyFill="1" applyBorder="1" applyAlignment="1">
      <alignment horizontal="center" vertical="center" wrapText="1"/>
    </xf>
    <xf numFmtId="0" fontId="3" fillId="6" borderId="44" xfId="3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45" xfId="30" applyFont="1" applyFill="1" applyBorder="1" applyAlignment="1">
      <alignment horizontal="center" vertical="center"/>
    </xf>
    <xf numFmtId="0" fontId="3" fillId="0" borderId="43" xfId="3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6" borderId="2" xfId="3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5" xfId="3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10" xfId="30" applyFont="1" applyFill="1" applyBorder="1" applyAlignment="1">
      <alignment horizontal="center" vertical="center" wrapText="1"/>
    </xf>
    <xf numFmtId="0" fontId="3" fillId="0" borderId="10" xfId="30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Good" xfId="28"/>
    <cellStyle name="Excel Built-in Neutra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70"/>
  <sheetViews>
    <sheetView tabSelected="1" topLeftCell="B2" zoomScale="130" workbookViewId="0">
      <selection activeCell="T11" sqref="O9:T12"/>
    </sheetView>
  </sheetViews>
  <sheetFormatPr baseColWidth="10" defaultColWidth="9.1640625" defaultRowHeight="12"/>
  <cols>
    <col min="1" max="1" width="9" style="50" customWidth="1"/>
    <col min="2" max="2" width="17.5" style="50" customWidth="1"/>
    <col min="3" max="3" width="8.5" style="50" customWidth="1"/>
    <col min="4" max="4" width="20.83203125" style="50" customWidth="1"/>
    <col min="5" max="5" width="8.1640625" style="50" customWidth="1"/>
    <col min="6" max="6" width="9.5" style="50" customWidth="1"/>
    <col min="7" max="7" width="8.6640625" style="50" customWidth="1"/>
    <col min="8" max="8" width="10.5" style="50" customWidth="1"/>
    <col min="9" max="9" width="15.83203125" style="50" customWidth="1"/>
    <col min="10" max="10" width="5.6640625" style="50" customWidth="1"/>
    <col min="11" max="11" width="6.33203125" style="50" customWidth="1"/>
    <col min="12" max="12" width="7" style="50" customWidth="1"/>
    <col min="13" max="13" width="5.83203125" style="50" customWidth="1"/>
    <col min="14" max="14" width="6.5" style="50" customWidth="1"/>
    <col min="15" max="16" width="6.33203125" style="50" customWidth="1"/>
    <col min="17" max="17" width="8.5" style="50" customWidth="1"/>
    <col min="18" max="18" width="7.5" style="50" customWidth="1"/>
    <col min="19" max="19" width="8.33203125" style="50" customWidth="1"/>
    <col min="20" max="20" width="8.33203125" style="52" customWidth="1"/>
    <col min="21" max="21" width="9.1640625" style="52"/>
    <col min="22" max="16384" width="9.1640625" style="50"/>
  </cols>
  <sheetData>
    <row r="1" spans="1:60" customFormat="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60" customFormat="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60" ht="20.25" customHeight="1">
      <c r="A3" s="53"/>
      <c r="B3" s="53" t="s">
        <v>136</v>
      </c>
      <c r="C3" s="49"/>
      <c r="D3" s="49"/>
      <c r="S3" s="51"/>
      <c r="T3" s="51"/>
    </row>
    <row r="4" spans="1:60" ht="13" thickBot="1">
      <c r="B4" s="54"/>
      <c r="S4" s="51"/>
      <c r="T4" s="51"/>
    </row>
    <row r="5" spans="1:60" s="53" customFormat="1" ht="13" thickBot="1">
      <c r="A5" s="178" t="s">
        <v>50</v>
      </c>
      <c r="B5" s="176" t="s">
        <v>51</v>
      </c>
      <c r="C5" s="178" t="s">
        <v>52</v>
      </c>
      <c r="D5" s="176" t="s">
        <v>53</v>
      </c>
      <c r="E5" s="176" t="s">
        <v>54</v>
      </c>
      <c r="F5" s="176" t="s">
        <v>55</v>
      </c>
      <c r="G5" s="178" t="s">
        <v>134</v>
      </c>
      <c r="H5" s="178" t="s">
        <v>56</v>
      </c>
      <c r="I5" s="113"/>
      <c r="J5" s="172" t="s">
        <v>57</v>
      </c>
      <c r="K5" s="173"/>
      <c r="L5" s="189"/>
      <c r="M5" s="190" t="s">
        <v>58</v>
      </c>
      <c r="N5" s="172" t="s">
        <v>59</v>
      </c>
      <c r="O5" s="173"/>
      <c r="P5" s="189"/>
      <c r="Q5" s="190" t="s">
        <v>62</v>
      </c>
      <c r="R5" s="180" t="s">
        <v>63</v>
      </c>
      <c r="S5" s="182" t="s">
        <v>64</v>
      </c>
      <c r="T5" s="184" t="s">
        <v>65</v>
      </c>
      <c r="U5" s="186" t="s">
        <v>45</v>
      </c>
    </row>
    <row r="6" spans="1:60" s="53" customFormat="1" ht="25" customHeight="1" thickBot="1">
      <c r="A6" s="179"/>
      <c r="B6" s="177"/>
      <c r="C6" s="179"/>
      <c r="D6" s="177"/>
      <c r="E6" s="177"/>
      <c r="F6" s="177"/>
      <c r="G6" s="179"/>
      <c r="H6" s="179"/>
      <c r="I6" s="113"/>
      <c r="J6" s="114">
        <v>1</v>
      </c>
      <c r="K6" s="114">
        <v>2</v>
      </c>
      <c r="L6" s="114">
        <v>3</v>
      </c>
      <c r="M6" s="191"/>
      <c r="N6" s="114">
        <v>1</v>
      </c>
      <c r="O6" s="114">
        <v>2</v>
      </c>
      <c r="P6" s="114">
        <v>3</v>
      </c>
      <c r="Q6" s="191"/>
      <c r="R6" s="181"/>
      <c r="S6" s="183"/>
      <c r="T6" s="185"/>
      <c r="U6" s="186"/>
    </row>
    <row r="7" spans="1:60" ht="18" customHeight="1" thickBot="1">
      <c r="A7" s="178">
        <v>1</v>
      </c>
      <c r="B7" s="187" t="s">
        <v>66</v>
      </c>
      <c r="C7" s="176"/>
      <c r="D7" s="176" t="s">
        <v>67</v>
      </c>
      <c r="E7" s="176" t="s">
        <v>48</v>
      </c>
      <c r="F7" s="176">
        <v>51</v>
      </c>
      <c r="G7" s="176">
        <v>8</v>
      </c>
      <c r="H7" s="192" t="s">
        <v>141</v>
      </c>
      <c r="I7" s="55" t="s">
        <v>68</v>
      </c>
      <c r="J7" s="94">
        <v>20</v>
      </c>
      <c r="K7" s="94">
        <v>23</v>
      </c>
      <c r="L7" s="94">
        <v>25</v>
      </c>
      <c r="M7" s="57">
        <f>SUM(J7:L7)</f>
        <v>68</v>
      </c>
      <c r="N7" s="94">
        <v>22</v>
      </c>
      <c r="O7" s="94">
        <v>25</v>
      </c>
      <c r="P7" s="94">
        <v>28</v>
      </c>
      <c r="Q7" s="57">
        <f>SUM(N7:P7)</f>
        <v>75</v>
      </c>
      <c r="R7" s="58"/>
      <c r="S7" s="56">
        <f>M7+Q7</f>
        <v>143</v>
      </c>
      <c r="T7" s="194">
        <f>SUM(R7:S8)</f>
        <v>215</v>
      </c>
      <c r="U7" s="186"/>
    </row>
    <row r="8" spans="1:60" s="60" customFormat="1" ht="18" customHeight="1" thickBot="1">
      <c r="A8" s="179"/>
      <c r="B8" s="188"/>
      <c r="C8" s="177"/>
      <c r="D8" s="177"/>
      <c r="E8" s="177"/>
      <c r="F8" s="177"/>
      <c r="G8" s="177"/>
      <c r="H8" s="193"/>
      <c r="I8" s="59" t="s">
        <v>69</v>
      </c>
      <c r="J8" s="122">
        <v>4</v>
      </c>
      <c r="K8" s="122">
        <v>4</v>
      </c>
      <c r="L8" s="122">
        <v>4</v>
      </c>
      <c r="M8" s="57">
        <f>SUM(J8:L8)</f>
        <v>12</v>
      </c>
      <c r="N8" s="122">
        <v>8</v>
      </c>
      <c r="O8" s="122">
        <v>8</v>
      </c>
      <c r="P8" s="122">
        <v>8</v>
      </c>
      <c r="Q8" s="57">
        <f>SUM(N8:P8)</f>
        <v>24</v>
      </c>
      <c r="R8" s="59">
        <f>(M8+Q8)*2</f>
        <v>72</v>
      </c>
      <c r="S8" s="58"/>
      <c r="T8" s="195"/>
      <c r="U8" s="186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</row>
    <row r="9" spans="1:60" ht="18" customHeight="1" thickBot="1">
      <c r="A9" s="178">
        <v>2</v>
      </c>
      <c r="B9" s="187" t="s">
        <v>31</v>
      </c>
      <c r="C9" s="176"/>
      <c r="D9" s="176" t="s">
        <v>67</v>
      </c>
      <c r="E9" s="176" t="s">
        <v>48</v>
      </c>
      <c r="F9" s="176">
        <v>37.9</v>
      </c>
      <c r="G9" s="176">
        <v>10</v>
      </c>
      <c r="H9" s="192" t="s">
        <v>142</v>
      </c>
      <c r="I9" s="55" t="s">
        <v>68</v>
      </c>
      <c r="J9" s="152">
        <v>12</v>
      </c>
      <c r="K9" s="94">
        <v>13</v>
      </c>
      <c r="L9" s="95">
        <v>14</v>
      </c>
      <c r="M9" s="57">
        <f>SUM(J9:L9)</f>
        <v>39</v>
      </c>
      <c r="N9" s="94">
        <v>17</v>
      </c>
      <c r="O9" s="94">
        <v>19</v>
      </c>
      <c r="P9" s="94">
        <v>21</v>
      </c>
      <c r="Q9" s="57">
        <f t="shared" ref="Q9:Q12" si="0">SUM(N9:P9)</f>
        <v>57</v>
      </c>
      <c r="R9" s="61"/>
      <c r="S9" s="56">
        <f t="shared" ref="S9:S11" si="1">M9+Q9</f>
        <v>96</v>
      </c>
      <c r="T9" s="194">
        <f>SUM(R9:S10)</f>
        <v>160</v>
      </c>
      <c r="U9" s="186"/>
    </row>
    <row r="10" spans="1:60" s="60" customFormat="1" ht="18" customHeight="1" thickBot="1">
      <c r="A10" s="179"/>
      <c r="B10" s="188"/>
      <c r="C10" s="177"/>
      <c r="D10" s="177"/>
      <c r="E10" s="177"/>
      <c r="F10" s="177"/>
      <c r="G10" s="177"/>
      <c r="H10" s="193"/>
      <c r="I10" s="59" t="s">
        <v>69</v>
      </c>
      <c r="J10" s="122">
        <v>4</v>
      </c>
      <c r="K10" s="122">
        <v>4</v>
      </c>
      <c r="L10" s="122">
        <v>0</v>
      </c>
      <c r="M10" s="57">
        <f t="shared" ref="M10:M12" si="2">SUM(J10:L10)</f>
        <v>8</v>
      </c>
      <c r="N10" s="122">
        <v>8</v>
      </c>
      <c r="O10" s="122">
        <v>8</v>
      </c>
      <c r="P10" s="122">
        <v>8</v>
      </c>
      <c r="Q10" s="57">
        <f t="shared" si="0"/>
        <v>24</v>
      </c>
      <c r="R10" s="59">
        <f t="shared" ref="R10:R12" si="3">(M10+Q10)*2</f>
        <v>64</v>
      </c>
      <c r="S10" s="58"/>
      <c r="T10" s="195"/>
      <c r="U10" s="186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</row>
    <row r="11" spans="1:60" ht="18" customHeight="1" thickBot="1">
      <c r="A11" s="178">
        <v>3</v>
      </c>
      <c r="B11" s="187" t="s">
        <v>32</v>
      </c>
      <c r="C11" s="176"/>
      <c r="D11" s="196" t="s">
        <v>34</v>
      </c>
      <c r="E11" s="176" t="s">
        <v>48</v>
      </c>
      <c r="F11" s="176">
        <v>34.9</v>
      </c>
      <c r="G11" s="176">
        <v>9</v>
      </c>
      <c r="H11" s="192" t="s">
        <v>143</v>
      </c>
      <c r="I11" s="55" t="s">
        <v>68</v>
      </c>
      <c r="J11" s="94">
        <v>12</v>
      </c>
      <c r="K11" s="95">
        <v>15</v>
      </c>
      <c r="L11" s="95">
        <v>15</v>
      </c>
      <c r="M11" s="57">
        <f t="shared" si="2"/>
        <v>42</v>
      </c>
      <c r="N11" s="94">
        <v>15</v>
      </c>
      <c r="O11" s="95">
        <v>20</v>
      </c>
      <c r="P11" s="95">
        <v>20</v>
      </c>
      <c r="Q11" s="57">
        <f t="shared" si="0"/>
        <v>55</v>
      </c>
      <c r="R11" s="61"/>
      <c r="S11" s="56">
        <f t="shared" si="1"/>
        <v>97</v>
      </c>
      <c r="T11" s="194">
        <f>SUM(R11:S12)</f>
        <v>121</v>
      </c>
      <c r="U11" s="186"/>
    </row>
    <row r="12" spans="1:60" s="60" customFormat="1" ht="18" customHeight="1" thickBot="1">
      <c r="A12" s="179"/>
      <c r="B12" s="188"/>
      <c r="C12" s="177"/>
      <c r="D12" s="197"/>
      <c r="E12" s="177"/>
      <c r="F12" s="177"/>
      <c r="G12" s="177"/>
      <c r="H12" s="193"/>
      <c r="I12" s="59" t="s">
        <v>69</v>
      </c>
      <c r="J12" s="122">
        <v>4</v>
      </c>
      <c r="K12" s="122">
        <v>0</v>
      </c>
      <c r="L12" s="122">
        <v>0</v>
      </c>
      <c r="M12" s="57">
        <f t="shared" si="2"/>
        <v>4</v>
      </c>
      <c r="N12" s="122">
        <v>8</v>
      </c>
      <c r="O12" s="122">
        <v>0</v>
      </c>
      <c r="P12" s="122">
        <v>0</v>
      </c>
      <c r="Q12" s="57">
        <f t="shared" si="0"/>
        <v>8</v>
      </c>
      <c r="R12" s="59">
        <f t="shared" si="3"/>
        <v>24</v>
      </c>
      <c r="S12" s="58"/>
      <c r="T12" s="195"/>
      <c r="U12" s="186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</row>
    <row r="13" spans="1:60" ht="13.5" customHeight="1" thickBot="1">
      <c r="A13" s="126"/>
      <c r="B13" s="62"/>
      <c r="C13" s="62"/>
      <c r="D13" s="89"/>
      <c r="M13" s="53"/>
      <c r="Q13" s="53"/>
      <c r="T13" s="63"/>
      <c r="U13" s="127"/>
    </row>
    <row r="14" spans="1:60" ht="17" customHeight="1" thickBot="1">
      <c r="A14" s="202"/>
      <c r="B14" s="187" t="s">
        <v>70</v>
      </c>
      <c r="C14" s="204"/>
      <c r="D14" s="176" t="s">
        <v>71</v>
      </c>
      <c r="E14" s="198"/>
      <c r="F14" s="198"/>
      <c r="G14" s="198"/>
      <c r="H14" s="200"/>
      <c r="I14" s="55" t="s">
        <v>68</v>
      </c>
      <c r="J14" s="56">
        <v>20</v>
      </c>
      <c r="K14" s="56">
        <v>22</v>
      </c>
      <c r="L14" s="56">
        <v>24</v>
      </c>
      <c r="M14" s="57">
        <f>SUM(J14:L14)</f>
        <v>66</v>
      </c>
      <c r="N14" s="56">
        <v>25</v>
      </c>
      <c r="O14" s="56">
        <v>30</v>
      </c>
      <c r="P14" s="56">
        <v>35</v>
      </c>
      <c r="Q14" s="57">
        <f>SUM(N14:P14)</f>
        <v>90</v>
      </c>
      <c r="R14" s="58"/>
      <c r="S14" s="56">
        <f>M14+Q14</f>
        <v>156</v>
      </c>
      <c r="T14" s="194">
        <f>SUM(R14:S15)</f>
        <v>218</v>
      </c>
      <c r="U14" s="186"/>
    </row>
    <row r="15" spans="1:60" s="60" customFormat="1" ht="18" customHeight="1" thickBot="1">
      <c r="A15" s="203"/>
      <c r="B15" s="188"/>
      <c r="C15" s="205"/>
      <c r="D15" s="177"/>
      <c r="E15" s="199"/>
      <c r="F15" s="199"/>
      <c r="G15" s="199"/>
      <c r="H15" s="201"/>
      <c r="I15" s="59" t="s">
        <v>69</v>
      </c>
      <c r="J15" s="59">
        <v>4</v>
      </c>
      <c r="K15" s="59">
        <v>4</v>
      </c>
      <c r="L15" s="59">
        <v>3</v>
      </c>
      <c r="M15" s="57">
        <f>SUM(J15:L15)</f>
        <v>11</v>
      </c>
      <c r="N15" s="59">
        <v>8</v>
      </c>
      <c r="O15" s="59">
        <v>8</v>
      </c>
      <c r="P15" s="59">
        <v>4</v>
      </c>
      <c r="Q15" s="57">
        <f>SUM(N15:P15)</f>
        <v>20</v>
      </c>
      <c r="R15" s="59">
        <f>(M15+Q15)*2</f>
        <v>62</v>
      </c>
      <c r="S15" s="61"/>
      <c r="T15" s="195"/>
      <c r="U15" s="186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</row>
    <row r="16" spans="1:60" ht="13.5" customHeight="1"/>
    <row r="17" spans="2:21" ht="13.5" customHeight="1" thickBot="1"/>
    <row r="18" spans="2:21" ht="24" customHeight="1" thickBot="1">
      <c r="B18" s="150"/>
      <c r="C18" s="172" t="s">
        <v>101</v>
      </c>
      <c r="D18" s="173"/>
      <c r="E18" s="174" t="s">
        <v>102</v>
      </c>
      <c r="F18" s="175"/>
      <c r="G18" s="175"/>
    </row>
    <row r="19" spans="2:21" ht="25" customHeight="1" thickBot="1">
      <c r="B19" s="114" t="s">
        <v>103</v>
      </c>
      <c r="C19" s="169" t="s">
        <v>126</v>
      </c>
      <c r="D19" s="170"/>
      <c r="E19" s="171"/>
      <c r="F19" s="171"/>
      <c r="G19" s="171"/>
    </row>
    <row r="20" spans="2:21" ht="26" customHeight="1" thickBot="1">
      <c r="B20" s="114" t="s">
        <v>104</v>
      </c>
      <c r="C20" s="169"/>
      <c r="D20" s="170"/>
      <c r="E20" s="171"/>
      <c r="F20" s="171"/>
      <c r="G20" s="171"/>
    </row>
    <row r="21" spans="2:21" ht="27" customHeight="1" thickBot="1">
      <c r="B21" s="114" t="s">
        <v>105</v>
      </c>
      <c r="C21" s="169"/>
      <c r="D21" s="170"/>
      <c r="E21" s="171"/>
      <c r="F21" s="171"/>
      <c r="G21" s="171"/>
    </row>
    <row r="22" spans="2:21" ht="13.5" customHeight="1"/>
    <row r="23" spans="2:21" ht="13.5" customHeight="1"/>
    <row r="24" spans="2:21" ht="13.5" customHeight="1">
      <c r="B24" s="50" t="s">
        <v>72</v>
      </c>
    </row>
    <row r="25" spans="2:21" ht="13.5" customHeight="1">
      <c r="B25" s="50" t="s">
        <v>73</v>
      </c>
      <c r="E25" s="52"/>
      <c r="F25" s="52"/>
      <c r="G25" s="52"/>
      <c r="H25" s="64"/>
      <c r="I25" s="64"/>
      <c r="J25" s="52"/>
      <c r="K25" s="52"/>
      <c r="L25" s="52"/>
      <c r="M25" s="52"/>
      <c r="N25" s="52"/>
      <c r="O25" s="52"/>
      <c r="P25" s="52"/>
      <c r="Q25" s="52"/>
    </row>
    <row r="26" spans="2:21" ht="13.5" customHeight="1">
      <c r="B26" s="50" t="s">
        <v>74</v>
      </c>
    </row>
    <row r="27" spans="2:21" ht="13.5" customHeight="1"/>
    <row r="28" spans="2:21" ht="13.5" customHeight="1">
      <c r="B28" s="50" t="s">
        <v>11</v>
      </c>
    </row>
    <row r="29" spans="2:21" ht="13.5" customHeight="1"/>
    <row r="30" spans="2:21" ht="13.5" customHeight="1">
      <c r="C30" s="52"/>
      <c r="D30" s="52"/>
      <c r="E30" s="52"/>
      <c r="F30" s="64"/>
      <c r="G30" s="52"/>
      <c r="H30" s="52"/>
      <c r="I30" s="52"/>
      <c r="J30" s="52"/>
      <c r="K30" s="52"/>
      <c r="L30" s="52"/>
      <c r="M30" s="52"/>
      <c r="N30" s="52"/>
      <c r="O30" s="52"/>
    </row>
    <row r="31" spans="2:21" ht="13.5" customHeight="1">
      <c r="B31" s="65"/>
      <c r="O31" s="66"/>
    </row>
    <row r="32" spans="2:21" ht="13.5" customHeight="1">
      <c r="B32" s="67"/>
      <c r="C32" s="66"/>
      <c r="D32" s="52"/>
      <c r="E32" s="66"/>
      <c r="F32" s="52"/>
      <c r="K32" s="52"/>
      <c r="L32" s="52"/>
      <c r="T32" s="50"/>
      <c r="U32" s="50"/>
    </row>
    <row r="33" spans="2:21">
      <c r="B33" s="68"/>
      <c r="C33" s="51"/>
      <c r="D33" s="51"/>
      <c r="E33" s="51"/>
      <c r="F33" s="51"/>
      <c r="K33" s="52"/>
      <c r="L33" s="52"/>
      <c r="T33" s="50"/>
      <c r="U33" s="50"/>
    </row>
    <row r="34" spans="2:21">
      <c r="K34" s="52"/>
      <c r="L34" s="52"/>
      <c r="T34" s="50"/>
      <c r="U34" s="50"/>
    </row>
    <row r="35" spans="2:21">
      <c r="K35" s="52"/>
      <c r="L35" s="52"/>
      <c r="T35" s="50"/>
      <c r="U35" s="50"/>
    </row>
    <row r="36" spans="2:21">
      <c r="B36" s="67"/>
      <c r="C36" s="66"/>
      <c r="D36" s="52"/>
      <c r="E36" s="66"/>
      <c r="F36" s="66"/>
      <c r="K36" s="52"/>
      <c r="L36" s="52"/>
      <c r="T36" s="50"/>
      <c r="U36" s="50"/>
    </row>
    <row r="37" spans="2:21">
      <c r="K37" s="52"/>
      <c r="L37" s="52"/>
      <c r="T37" s="50"/>
      <c r="U37" s="50"/>
    </row>
    <row r="38" spans="2:21">
      <c r="J38" s="51"/>
      <c r="K38" s="51"/>
      <c r="L38" s="52"/>
      <c r="T38" s="50"/>
      <c r="U38" s="50"/>
    </row>
    <row r="39" spans="2:21">
      <c r="B39" s="54"/>
      <c r="J39" s="51"/>
      <c r="K39" s="51"/>
      <c r="L39" s="52"/>
      <c r="T39" s="50"/>
      <c r="U39" s="50"/>
    </row>
    <row r="40" spans="2:21">
      <c r="H40" s="67"/>
      <c r="I40" s="69"/>
      <c r="J40" s="51"/>
      <c r="K40" s="51"/>
      <c r="L40" s="52"/>
      <c r="T40" s="50"/>
      <c r="U40" s="50"/>
    </row>
    <row r="41" spans="2:21">
      <c r="H41" s="67"/>
      <c r="J41" s="51"/>
      <c r="K41" s="51"/>
      <c r="L41" s="52"/>
      <c r="T41" s="50"/>
      <c r="U41" s="50"/>
    </row>
    <row r="42" spans="2:21">
      <c r="B42" s="70"/>
      <c r="C42" s="52"/>
      <c r="D42" s="52"/>
      <c r="E42" s="52"/>
      <c r="F42" s="52"/>
      <c r="G42" s="52"/>
      <c r="H42" s="52"/>
      <c r="I42" s="52"/>
      <c r="J42" s="52"/>
      <c r="K42" s="52"/>
      <c r="L42" s="52"/>
      <c r="T42" s="50"/>
      <c r="U42" s="50"/>
    </row>
    <row r="43" spans="2:21">
      <c r="B43" s="71"/>
      <c r="C43" s="66"/>
      <c r="D43" s="66"/>
      <c r="E43" s="66"/>
      <c r="F43" s="66"/>
      <c r="G43" s="66"/>
      <c r="H43" s="66"/>
      <c r="I43" s="66"/>
      <c r="J43" s="66"/>
      <c r="K43" s="66"/>
      <c r="L43" s="66"/>
      <c r="T43" s="50"/>
      <c r="U43" s="50"/>
    </row>
    <row r="44" spans="2:21">
      <c r="B44" s="70"/>
      <c r="C44" s="52"/>
      <c r="D44" s="52"/>
      <c r="E44" s="52"/>
      <c r="F44" s="52"/>
      <c r="G44" s="52"/>
      <c r="H44" s="52"/>
      <c r="I44" s="52"/>
      <c r="J44" s="52"/>
      <c r="K44" s="52"/>
      <c r="L44" s="52"/>
      <c r="T44" s="50"/>
      <c r="U44" s="50"/>
    </row>
    <row r="45" spans="2:21">
      <c r="B45" s="71"/>
      <c r="C45" s="66"/>
      <c r="D45" s="66"/>
      <c r="E45" s="66"/>
      <c r="F45" s="66"/>
      <c r="G45" s="66"/>
      <c r="H45" s="66"/>
      <c r="I45" s="66"/>
      <c r="J45" s="66"/>
      <c r="K45" s="66"/>
      <c r="L45" s="66"/>
      <c r="T45" s="50"/>
      <c r="U45" s="50"/>
    </row>
    <row r="46" spans="2:21">
      <c r="B46" s="70"/>
      <c r="C46" s="52"/>
      <c r="E46" s="52"/>
      <c r="F46" s="52"/>
      <c r="G46" s="52"/>
      <c r="H46" s="64"/>
      <c r="I46" s="64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2:21">
      <c r="B47" s="71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2:21">
      <c r="B48" s="70"/>
      <c r="C48" s="52"/>
      <c r="E48" s="52"/>
      <c r="F48" s="52"/>
      <c r="G48" s="52"/>
      <c r="H48" s="64"/>
      <c r="I48" s="64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2:21">
      <c r="B49" s="71"/>
      <c r="C49" s="66"/>
      <c r="D49" s="6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2:21">
      <c r="B50" s="70"/>
      <c r="C50" s="52"/>
      <c r="E50" s="52"/>
      <c r="F50" s="52"/>
      <c r="G50" s="52"/>
      <c r="H50" s="64"/>
      <c r="I50" s="64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2:21">
      <c r="B51" s="71"/>
      <c r="C51" s="66"/>
      <c r="D51" s="67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2:21">
      <c r="B52" s="70"/>
      <c r="C52" s="52"/>
      <c r="E52" s="52"/>
      <c r="F52" s="52"/>
      <c r="G52" s="52"/>
      <c r="H52" s="64"/>
      <c r="I52" s="64"/>
      <c r="J52" s="51"/>
      <c r="K52" s="52"/>
      <c r="L52" s="52"/>
      <c r="M52" s="52"/>
      <c r="N52" s="51"/>
      <c r="O52" s="52"/>
      <c r="P52" s="52"/>
      <c r="Q52" s="52"/>
      <c r="R52" s="52"/>
      <c r="S52" s="52"/>
    </row>
    <row r="53" spans="2:21">
      <c r="B53" s="71"/>
      <c r="C53" s="66"/>
      <c r="D53" s="67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2:21">
      <c r="B54" s="70"/>
      <c r="C54" s="52"/>
      <c r="E54" s="52"/>
      <c r="F54" s="52"/>
      <c r="G54" s="52"/>
      <c r="H54" s="64"/>
      <c r="I54" s="64"/>
      <c r="J54" s="51"/>
      <c r="K54" s="51"/>
      <c r="L54" s="52"/>
      <c r="M54" s="52"/>
      <c r="N54" s="51"/>
      <c r="O54" s="51"/>
      <c r="P54" s="52"/>
      <c r="Q54" s="52"/>
      <c r="R54" s="52"/>
      <c r="S54" s="52"/>
    </row>
    <row r="55" spans="2:21">
      <c r="B55" s="71"/>
      <c r="C55" s="66"/>
      <c r="D55" s="67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52"/>
      <c r="P55" s="66"/>
      <c r="Q55" s="66"/>
      <c r="R55" s="66"/>
      <c r="S55" s="66"/>
      <c r="T55" s="66"/>
      <c r="U55" s="66"/>
    </row>
    <row r="57" spans="2:21">
      <c r="F57" s="52"/>
      <c r="J57" s="52"/>
      <c r="K57" s="52"/>
      <c r="L57" s="52"/>
      <c r="M57" s="52"/>
      <c r="N57" s="52"/>
      <c r="O57" s="52"/>
      <c r="P57" s="52"/>
      <c r="Q57" s="52"/>
      <c r="R57" s="52"/>
      <c r="S57" s="66"/>
      <c r="T57" s="66"/>
      <c r="U57" s="51"/>
    </row>
    <row r="58" spans="2:21">
      <c r="B58" s="71"/>
      <c r="C58" s="66"/>
      <c r="D58" s="67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52"/>
    </row>
    <row r="60" spans="2:21">
      <c r="E60" s="52"/>
      <c r="F60" s="52"/>
      <c r="G60" s="52"/>
      <c r="H60" s="64"/>
      <c r="I60" s="64"/>
      <c r="J60" s="52"/>
      <c r="K60" s="52"/>
      <c r="L60" s="52"/>
      <c r="M60" s="52"/>
      <c r="N60" s="52"/>
      <c r="O60" s="52"/>
      <c r="P60" s="52"/>
      <c r="Q60" s="52"/>
    </row>
    <row r="64" spans="2:21">
      <c r="C64" s="52"/>
      <c r="D64" s="52"/>
      <c r="E64" s="52"/>
      <c r="F64" s="64"/>
      <c r="G64" s="52"/>
      <c r="H64" s="52"/>
      <c r="I64" s="52"/>
      <c r="J64" s="52"/>
      <c r="K64" s="52"/>
      <c r="L64" s="52"/>
      <c r="M64" s="52"/>
      <c r="N64" s="52"/>
      <c r="O64" s="52"/>
    </row>
    <row r="65" spans="2:15">
      <c r="B65" s="65"/>
      <c r="O65" s="66"/>
    </row>
    <row r="66" spans="2:15">
      <c r="B66" s="67"/>
      <c r="C66" s="66"/>
      <c r="D66" s="66"/>
      <c r="E66" s="66"/>
      <c r="F66" s="66"/>
      <c r="G66" s="66"/>
      <c r="H66" s="52"/>
      <c r="I66" s="52"/>
      <c r="J66" s="66"/>
      <c r="K66" s="66"/>
      <c r="L66" s="66"/>
      <c r="M66" s="52"/>
      <c r="N66" s="66"/>
      <c r="O66" s="52"/>
    </row>
    <row r="67" spans="2:15">
      <c r="B67" s="68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70" spans="2:15">
      <c r="B70" s="67"/>
      <c r="C70" s="66"/>
      <c r="D70" s="66"/>
      <c r="E70" s="66"/>
      <c r="F70" s="66"/>
      <c r="G70" s="66"/>
      <c r="H70" s="52"/>
      <c r="I70" s="52"/>
      <c r="J70" s="66"/>
      <c r="K70" s="66"/>
      <c r="L70" s="66"/>
      <c r="M70" s="52"/>
      <c r="N70" s="66"/>
      <c r="O70" s="66"/>
    </row>
  </sheetData>
  <mergeCells count="64">
    <mergeCell ref="A14:A15"/>
    <mergeCell ref="B14:B15"/>
    <mergeCell ref="C14:C15"/>
    <mergeCell ref="D14:D15"/>
    <mergeCell ref="E14:E15"/>
    <mergeCell ref="F14:F15"/>
    <mergeCell ref="G14:G15"/>
    <mergeCell ref="H14:H15"/>
    <mergeCell ref="T14:T15"/>
    <mergeCell ref="U14:U15"/>
    <mergeCell ref="F11:F12"/>
    <mergeCell ref="G11:G12"/>
    <mergeCell ref="H11:H12"/>
    <mergeCell ref="T11:T12"/>
    <mergeCell ref="U11:U12"/>
    <mergeCell ref="A11:A12"/>
    <mergeCell ref="B11:B12"/>
    <mergeCell ref="C11:C12"/>
    <mergeCell ref="D11:D12"/>
    <mergeCell ref="E11:E12"/>
    <mergeCell ref="G7:G8"/>
    <mergeCell ref="H7:H8"/>
    <mergeCell ref="T7:T8"/>
    <mergeCell ref="U7:U8"/>
    <mergeCell ref="A9:A10"/>
    <mergeCell ref="B9:B10"/>
    <mergeCell ref="C9:C10"/>
    <mergeCell ref="D9:D10"/>
    <mergeCell ref="E9:E10"/>
    <mergeCell ref="F9:F10"/>
    <mergeCell ref="G9:G10"/>
    <mergeCell ref="H9:H10"/>
    <mergeCell ref="T9:T10"/>
    <mergeCell ref="U9:U10"/>
    <mergeCell ref="R5:R6"/>
    <mergeCell ref="S5:S6"/>
    <mergeCell ref="T5:T6"/>
    <mergeCell ref="U5:U6"/>
    <mergeCell ref="A7:A8"/>
    <mergeCell ref="B7:B8"/>
    <mergeCell ref="C7:C8"/>
    <mergeCell ref="D7:D8"/>
    <mergeCell ref="E7:E8"/>
    <mergeCell ref="F7:F8"/>
    <mergeCell ref="G5:G6"/>
    <mergeCell ref="H5:H6"/>
    <mergeCell ref="J5:L5"/>
    <mergeCell ref="M5:M6"/>
    <mergeCell ref="N5:P5"/>
    <mergeCell ref="Q5:Q6"/>
    <mergeCell ref="F5:F6"/>
    <mergeCell ref="A5:A6"/>
    <mergeCell ref="B5:B6"/>
    <mergeCell ref="C5:C6"/>
    <mergeCell ref="D5:D6"/>
    <mergeCell ref="E5:E6"/>
    <mergeCell ref="C21:D21"/>
    <mergeCell ref="E21:G21"/>
    <mergeCell ref="C18:D18"/>
    <mergeCell ref="E18:G18"/>
    <mergeCell ref="C19:D19"/>
    <mergeCell ref="E19:G19"/>
    <mergeCell ref="C20:D20"/>
    <mergeCell ref="E20:G20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26"/>
  <sheetViews>
    <sheetView zoomScale="130" workbookViewId="0">
      <selection activeCell="H13" sqref="H13"/>
    </sheetView>
  </sheetViews>
  <sheetFormatPr baseColWidth="10" defaultRowHeight="12"/>
  <cols>
    <col min="1" max="1" width="4.6640625" customWidth="1"/>
    <col min="4" max="4" width="15.5" customWidth="1"/>
  </cols>
  <sheetData>
    <row r="1" spans="1:2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2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3" t="s">
        <v>124</v>
      </c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50" customFormat="1" ht="20.25" customHeight="1" thickBot="1">
      <c r="A4" s="53"/>
      <c r="C4" s="49"/>
      <c r="D4" s="49"/>
      <c r="S4" s="51"/>
      <c r="T4" s="51"/>
      <c r="U4" s="52"/>
    </row>
    <row r="5" spans="1:21">
      <c r="A5" s="216" t="s">
        <v>25</v>
      </c>
      <c r="B5" s="210" t="s">
        <v>135</v>
      </c>
      <c r="C5" s="210" t="s">
        <v>39</v>
      </c>
      <c r="D5" s="210" t="s">
        <v>37</v>
      </c>
      <c r="E5" s="210" t="s">
        <v>26</v>
      </c>
      <c r="F5" s="210" t="s">
        <v>40</v>
      </c>
      <c r="G5" s="210" t="s">
        <v>41</v>
      </c>
      <c r="H5" s="212" t="s">
        <v>42</v>
      </c>
      <c r="I5" s="212"/>
      <c r="J5" s="212"/>
      <c r="K5" s="213" t="s">
        <v>27</v>
      </c>
      <c r="L5" s="215" t="s">
        <v>43</v>
      </c>
      <c r="M5" s="215"/>
      <c r="N5" s="215"/>
      <c r="O5" s="213" t="s">
        <v>28</v>
      </c>
      <c r="P5" s="210" t="s">
        <v>44</v>
      </c>
      <c r="Q5" s="206" t="s">
        <v>29</v>
      </c>
      <c r="R5" s="208" t="s">
        <v>30</v>
      </c>
    </row>
    <row r="6" spans="1:21" ht="13" thickBot="1">
      <c r="A6" s="217"/>
      <c r="B6" s="218"/>
      <c r="C6" s="218"/>
      <c r="D6" s="218"/>
      <c r="E6" s="218"/>
      <c r="F6" s="211"/>
      <c r="G6" s="211"/>
      <c r="H6" s="125">
        <v>1</v>
      </c>
      <c r="I6" s="125">
        <v>2</v>
      </c>
      <c r="J6" s="125">
        <v>3</v>
      </c>
      <c r="K6" s="214"/>
      <c r="L6" s="125">
        <v>1</v>
      </c>
      <c r="M6" s="125">
        <v>2</v>
      </c>
      <c r="N6" s="125">
        <v>3</v>
      </c>
      <c r="O6" s="214"/>
      <c r="P6" s="211"/>
      <c r="Q6" s="207"/>
      <c r="R6" s="209"/>
    </row>
    <row r="7" spans="1:21" ht="21" customHeight="1" thickBot="1">
      <c r="A7" s="10"/>
      <c r="B7" s="110" t="s">
        <v>107</v>
      </c>
      <c r="C7" s="110" t="s">
        <v>108</v>
      </c>
      <c r="D7" s="111" t="s">
        <v>148</v>
      </c>
      <c r="E7" s="111" t="s">
        <v>112</v>
      </c>
      <c r="F7" s="123"/>
      <c r="G7" s="13">
        <v>51</v>
      </c>
      <c r="H7" s="119">
        <v>17</v>
      </c>
      <c r="I7" s="119"/>
      <c r="J7" s="119"/>
      <c r="K7" s="72"/>
      <c r="L7" s="119">
        <v>25</v>
      </c>
      <c r="M7" s="119"/>
      <c r="N7" s="119"/>
      <c r="O7" s="74"/>
      <c r="P7" s="23">
        <f t="shared" ref="P7:P9" si="0">K7+O7</f>
        <v>0</v>
      </c>
      <c r="Q7" s="124">
        <f>P7*(10^(0.89726074*((LOG10(G7/148.026))^2)))</f>
        <v>0</v>
      </c>
      <c r="R7" s="19"/>
    </row>
    <row r="8" spans="1:21" ht="21" customHeight="1" thickBot="1">
      <c r="A8" s="14"/>
      <c r="B8" s="18" t="s">
        <v>109</v>
      </c>
      <c r="C8" s="18" t="s">
        <v>144</v>
      </c>
      <c r="D8" s="19" t="s">
        <v>148</v>
      </c>
      <c r="E8" s="111" t="s">
        <v>112</v>
      </c>
      <c r="F8" s="20"/>
      <c r="G8" s="17">
        <v>37.9</v>
      </c>
      <c r="H8" s="115">
        <v>10</v>
      </c>
      <c r="I8" s="115"/>
      <c r="J8" s="115"/>
      <c r="K8" s="73"/>
      <c r="L8" s="119">
        <v>12</v>
      </c>
      <c r="M8" s="115"/>
      <c r="N8" s="119"/>
      <c r="O8" s="75"/>
      <c r="P8" s="23">
        <f t="shared" si="0"/>
        <v>0</v>
      </c>
      <c r="Q8" s="124">
        <f>P8*(10^(0.89726074*((LOG10(G8/148.026))^2)))</f>
        <v>0</v>
      </c>
      <c r="R8" s="24"/>
    </row>
    <row r="9" spans="1:21" ht="21" customHeight="1" thickBot="1">
      <c r="A9" s="14"/>
      <c r="B9" s="34" t="s">
        <v>110</v>
      </c>
      <c r="C9" s="34" t="s">
        <v>111</v>
      </c>
      <c r="D9" s="35" t="s">
        <v>150</v>
      </c>
      <c r="E9" s="111" t="s">
        <v>112</v>
      </c>
      <c r="F9" s="36"/>
      <c r="G9" s="37">
        <v>34.9</v>
      </c>
      <c r="H9" s="115">
        <v>12</v>
      </c>
      <c r="I9" s="115"/>
      <c r="J9" s="115"/>
      <c r="K9" s="73"/>
      <c r="L9" s="115">
        <v>15</v>
      </c>
      <c r="M9" s="119"/>
      <c r="N9" s="115"/>
      <c r="O9" s="76"/>
      <c r="P9" s="23">
        <f t="shared" si="0"/>
        <v>0</v>
      </c>
      <c r="Q9" s="124">
        <f>P9*(10^(0.89726074*((LOG10(G9/148.026))^2)))</f>
        <v>0</v>
      </c>
      <c r="R9" s="19"/>
    </row>
    <row r="11" spans="1:21" ht="13" thickBot="1"/>
    <row r="12" spans="1:21" ht="22" customHeight="1" thickBot="1">
      <c r="B12" s="150"/>
      <c r="C12" s="172" t="s">
        <v>101</v>
      </c>
      <c r="D12" s="173"/>
      <c r="E12" s="174" t="s">
        <v>102</v>
      </c>
      <c r="F12" s="175"/>
      <c r="G12" s="175"/>
    </row>
    <row r="13" spans="1:21" ht="21" customHeight="1" thickBot="1">
      <c r="B13" s="114" t="s">
        <v>103</v>
      </c>
      <c r="C13" s="169"/>
      <c r="D13" s="170"/>
      <c r="E13" s="171"/>
      <c r="F13" s="171"/>
      <c r="G13" s="171"/>
    </row>
    <row r="14" spans="1:21" ht="21" customHeight="1" thickBot="1">
      <c r="B14" s="114" t="s">
        <v>104</v>
      </c>
      <c r="C14" s="169"/>
      <c r="D14" s="170"/>
      <c r="E14" s="171"/>
      <c r="F14" s="171"/>
      <c r="G14" s="171"/>
    </row>
    <row r="15" spans="1:21" ht="21" customHeight="1" thickBot="1">
      <c r="B15" s="114" t="s">
        <v>105</v>
      </c>
      <c r="C15" s="169"/>
      <c r="D15" s="170"/>
      <c r="E15" s="171"/>
      <c r="F15" s="171"/>
      <c r="G15" s="171"/>
    </row>
    <row r="24" spans="2:4">
      <c r="B24" t="s">
        <v>137</v>
      </c>
      <c r="D24" t="s">
        <v>139</v>
      </c>
    </row>
    <row r="26" spans="2:4">
      <c r="B26" t="s">
        <v>138</v>
      </c>
      <c r="D26" t="s">
        <v>113</v>
      </c>
    </row>
  </sheetData>
  <mergeCells count="22">
    <mergeCell ref="F5:F6"/>
    <mergeCell ref="A5:A6"/>
    <mergeCell ref="B5:B6"/>
    <mergeCell ref="C5:C6"/>
    <mergeCell ref="D5:D6"/>
    <mergeCell ref="E5:E6"/>
    <mergeCell ref="C13:D13"/>
    <mergeCell ref="C14:D14"/>
    <mergeCell ref="C15:D15"/>
    <mergeCell ref="Q5:Q6"/>
    <mergeCell ref="R5:R6"/>
    <mergeCell ref="C12:D12"/>
    <mergeCell ref="E12:G12"/>
    <mergeCell ref="E13:G13"/>
    <mergeCell ref="E14:G14"/>
    <mergeCell ref="E15:G15"/>
    <mergeCell ref="G5:G6"/>
    <mergeCell ref="H5:J5"/>
    <mergeCell ref="K5:K6"/>
    <mergeCell ref="L5:N5"/>
    <mergeCell ref="O5:O6"/>
    <mergeCell ref="P5:P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37"/>
  <sheetViews>
    <sheetView zoomScale="130" workbookViewId="0">
      <selection activeCell="B7" sqref="B7:Q15"/>
    </sheetView>
  </sheetViews>
  <sheetFormatPr baseColWidth="10" defaultRowHeight="12"/>
  <cols>
    <col min="4" max="4" width="19.33203125" customWidth="1"/>
    <col min="8" max="8" width="11.1640625" customWidth="1"/>
    <col min="9" max="9" width="11" customWidth="1"/>
    <col min="10" max="10" width="11.1640625" customWidth="1"/>
  </cols>
  <sheetData>
    <row r="1" spans="1:2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2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3" t="s">
        <v>125</v>
      </c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50" customFormat="1" ht="20.25" customHeight="1" thickBot="1">
      <c r="A4" s="53"/>
      <c r="C4" s="49"/>
      <c r="D4" s="49"/>
      <c r="S4" s="51"/>
      <c r="T4" s="51"/>
      <c r="U4" s="52"/>
    </row>
    <row r="5" spans="1:21">
      <c r="A5" s="216" t="s">
        <v>25</v>
      </c>
      <c r="B5" s="210" t="s">
        <v>135</v>
      </c>
      <c r="C5" s="210" t="s">
        <v>39</v>
      </c>
      <c r="D5" s="210" t="s">
        <v>37</v>
      </c>
      <c r="E5" s="210" t="s">
        <v>26</v>
      </c>
      <c r="F5" s="210" t="s">
        <v>40</v>
      </c>
      <c r="G5" s="210" t="s">
        <v>41</v>
      </c>
      <c r="H5" s="212" t="s">
        <v>42</v>
      </c>
      <c r="I5" s="212"/>
      <c r="J5" s="212"/>
      <c r="K5" s="213" t="s">
        <v>27</v>
      </c>
      <c r="L5" s="215" t="s">
        <v>43</v>
      </c>
      <c r="M5" s="215"/>
      <c r="N5" s="215"/>
      <c r="O5" s="213" t="s">
        <v>28</v>
      </c>
      <c r="P5" s="210" t="s">
        <v>44</v>
      </c>
      <c r="Q5" s="206" t="s">
        <v>29</v>
      </c>
      <c r="R5" s="208" t="s">
        <v>30</v>
      </c>
    </row>
    <row r="6" spans="1:21" ht="13" thickBot="1">
      <c r="A6" s="217"/>
      <c r="B6" s="218"/>
      <c r="C6" s="218"/>
      <c r="D6" s="218"/>
      <c r="E6" s="218"/>
      <c r="F6" s="211"/>
      <c r="G6" s="211"/>
      <c r="H6" s="125">
        <v>1</v>
      </c>
      <c r="I6" s="125">
        <v>2</v>
      </c>
      <c r="J6" s="125">
        <v>3</v>
      </c>
      <c r="K6" s="214"/>
      <c r="L6" s="125">
        <v>1</v>
      </c>
      <c r="M6" s="125">
        <v>2</v>
      </c>
      <c r="N6" s="125">
        <v>3</v>
      </c>
      <c r="O6" s="214"/>
      <c r="P6" s="211"/>
      <c r="Q6" s="207"/>
      <c r="R6" s="209"/>
    </row>
    <row r="7" spans="1:21" ht="21" customHeight="1" thickBot="1">
      <c r="A7" s="10"/>
      <c r="B7" s="110" t="s">
        <v>0</v>
      </c>
      <c r="C7" s="110" t="s">
        <v>1</v>
      </c>
      <c r="D7" s="111" t="s">
        <v>67</v>
      </c>
      <c r="E7" s="111" t="s">
        <v>60</v>
      </c>
      <c r="F7" s="123">
        <v>53</v>
      </c>
      <c r="G7" s="13">
        <v>51.2</v>
      </c>
      <c r="H7" s="98">
        <v>27</v>
      </c>
      <c r="I7" s="98">
        <v>30</v>
      </c>
      <c r="J7" s="97">
        <v>33</v>
      </c>
      <c r="K7" s="72">
        <v>30</v>
      </c>
      <c r="L7" s="98">
        <v>35</v>
      </c>
      <c r="M7" s="98">
        <v>40</v>
      </c>
      <c r="N7" s="98">
        <v>45</v>
      </c>
      <c r="O7" s="74">
        <v>45</v>
      </c>
      <c r="P7" s="23">
        <f t="shared" ref="P7:P15" si="0">K7+O7</f>
        <v>75</v>
      </c>
      <c r="Q7" s="124">
        <f>P7*(10^(0.89726074*((LOG10(G7/148.026))^2)))</f>
        <v>116.36015933096296</v>
      </c>
      <c r="R7" s="19"/>
    </row>
    <row r="8" spans="1:21" ht="21" customHeight="1" thickBot="1">
      <c r="A8" s="14"/>
      <c r="B8" s="18" t="s">
        <v>155</v>
      </c>
      <c r="C8" s="18" t="s">
        <v>46</v>
      </c>
      <c r="D8" s="19" t="s">
        <v>156</v>
      </c>
      <c r="E8" s="111" t="s">
        <v>114</v>
      </c>
      <c r="F8" s="20">
        <v>75</v>
      </c>
      <c r="G8" s="17">
        <v>72.7</v>
      </c>
      <c r="H8" s="99">
        <v>32</v>
      </c>
      <c r="I8" s="99">
        <v>34</v>
      </c>
      <c r="J8" s="100">
        <v>36</v>
      </c>
      <c r="K8" s="73">
        <v>34</v>
      </c>
      <c r="L8" s="98">
        <v>40</v>
      </c>
      <c r="M8" s="99">
        <v>43</v>
      </c>
      <c r="N8" s="98">
        <v>46</v>
      </c>
      <c r="O8" s="75">
        <v>46</v>
      </c>
      <c r="P8" s="23">
        <f t="shared" si="0"/>
        <v>80</v>
      </c>
      <c r="Q8" s="124">
        <f>P8*(10^(0.89726074*((LOG10(G8/148.026))^2)))</f>
        <v>97.420973521165664</v>
      </c>
      <c r="R8" s="24"/>
    </row>
    <row r="9" spans="1:21" ht="21" customHeight="1" thickBot="1">
      <c r="A9" s="14"/>
      <c r="B9" s="34" t="s">
        <v>47</v>
      </c>
      <c r="C9" s="34" t="s">
        <v>162</v>
      </c>
      <c r="D9" s="35" t="s">
        <v>156</v>
      </c>
      <c r="E9" s="111" t="s">
        <v>114</v>
      </c>
      <c r="F9" s="36">
        <v>58</v>
      </c>
      <c r="G9" s="37">
        <v>56.1</v>
      </c>
      <c r="H9" s="99">
        <v>32</v>
      </c>
      <c r="I9" s="99">
        <v>34</v>
      </c>
      <c r="J9" s="99">
        <v>36</v>
      </c>
      <c r="K9" s="73">
        <v>36</v>
      </c>
      <c r="L9" s="99">
        <v>40</v>
      </c>
      <c r="M9" s="98">
        <v>43</v>
      </c>
      <c r="N9" s="99">
        <v>46</v>
      </c>
      <c r="O9" s="76">
        <v>46</v>
      </c>
      <c r="P9" s="23">
        <f t="shared" si="0"/>
        <v>82</v>
      </c>
      <c r="Q9" s="124">
        <f>P9*(10^(0.89726074*((LOG10(G9/148.026))^2)))</f>
        <v>118.33924308714852</v>
      </c>
      <c r="R9" s="19"/>
    </row>
    <row r="10" spans="1:21" ht="21" customHeight="1" thickBot="1">
      <c r="A10" s="33"/>
      <c r="B10" s="15" t="s">
        <v>165</v>
      </c>
      <c r="C10" s="15" t="s">
        <v>166</v>
      </c>
      <c r="D10" s="19" t="s">
        <v>156</v>
      </c>
      <c r="E10" s="16" t="s">
        <v>61</v>
      </c>
      <c r="F10" s="12">
        <v>53</v>
      </c>
      <c r="G10" s="17">
        <v>52.8</v>
      </c>
      <c r="H10" s="99">
        <v>25</v>
      </c>
      <c r="I10" s="99">
        <v>27</v>
      </c>
      <c r="J10" s="99">
        <v>30</v>
      </c>
      <c r="K10" s="73">
        <v>30</v>
      </c>
      <c r="L10" s="100">
        <v>30</v>
      </c>
      <c r="M10" s="98">
        <v>30</v>
      </c>
      <c r="N10" s="99">
        <v>34</v>
      </c>
      <c r="O10" s="75">
        <v>34</v>
      </c>
      <c r="P10" s="23">
        <f t="shared" si="0"/>
        <v>64</v>
      </c>
      <c r="Q10" s="124">
        <f t="shared" ref="Q10:Q11" si="1">P10*(10^(0.89726074*((LOG10(G10/148.026))^2)))</f>
        <v>96.833575795677788</v>
      </c>
      <c r="R10" s="38"/>
    </row>
    <row r="11" spans="1:21" ht="21" customHeight="1" thickBot="1">
      <c r="A11" s="33"/>
      <c r="B11" s="105" t="s">
        <v>160</v>
      </c>
      <c r="C11" s="40" t="s">
        <v>161</v>
      </c>
      <c r="D11" s="41" t="s">
        <v>156</v>
      </c>
      <c r="E11" s="41" t="s">
        <v>118</v>
      </c>
      <c r="F11" s="42">
        <v>48</v>
      </c>
      <c r="G11" s="21">
        <v>47.4</v>
      </c>
      <c r="H11" s="103">
        <v>47</v>
      </c>
      <c r="I11" s="100">
        <v>47</v>
      </c>
      <c r="J11" s="100">
        <v>47</v>
      </c>
      <c r="K11" s="73">
        <v>0</v>
      </c>
      <c r="L11" s="97">
        <v>57</v>
      </c>
      <c r="M11" s="98">
        <v>60</v>
      </c>
      <c r="N11" s="97">
        <v>63</v>
      </c>
      <c r="O11" s="75">
        <v>60</v>
      </c>
      <c r="P11" s="23">
        <f t="shared" si="0"/>
        <v>60</v>
      </c>
      <c r="Q11" s="124">
        <f t="shared" si="1"/>
        <v>99.451557775671276</v>
      </c>
      <c r="R11" s="38"/>
    </row>
    <row r="12" spans="1:21" ht="21" customHeight="1" thickBot="1">
      <c r="A12" s="14"/>
      <c r="B12" s="34" t="s">
        <v>86</v>
      </c>
      <c r="C12" s="81" t="s">
        <v>85</v>
      </c>
      <c r="D12" s="46" t="s">
        <v>89</v>
      </c>
      <c r="E12" s="45" t="s">
        <v>61</v>
      </c>
      <c r="F12" s="20">
        <v>62</v>
      </c>
      <c r="G12" s="21">
        <v>56.7</v>
      </c>
      <c r="H12" s="102">
        <v>40</v>
      </c>
      <c r="I12" s="99">
        <v>45</v>
      </c>
      <c r="J12" s="100">
        <v>50</v>
      </c>
      <c r="K12" s="73">
        <v>45</v>
      </c>
      <c r="L12" s="98">
        <v>50</v>
      </c>
      <c r="M12" s="100">
        <v>55</v>
      </c>
      <c r="N12" s="98">
        <v>57</v>
      </c>
      <c r="O12" s="75">
        <v>57</v>
      </c>
      <c r="P12" s="23">
        <f t="shared" si="0"/>
        <v>102</v>
      </c>
      <c r="Q12" s="124">
        <f>P12*(10^(0.794358141*((LOG10(G12/174.393))^2)))</f>
        <v>157.66305061693916</v>
      </c>
      <c r="R12" s="24"/>
    </row>
    <row r="13" spans="1:21" ht="21" customHeight="1" thickBot="1">
      <c r="A13" s="14"/>
      <c r="B13" s="18" t="s">
        <v>84</v>
      </c>
      <c r="C13" s="18" t="s">
        <v>85</v>
      </c>
      <c r="D13" s="19" t="s">
        <v>89</v>
      </c>
      <c r="E13" s="19" t="s">
        <v>61</v>
      </c>
      <c r="F13" s="12">
        <v>62</v>
      </c>
      <c r="G13" s="17">
        <v>61.1</v>
      </c>
      <c r="H13" s="99">
        <v>50</v>
      </c>
      <c r="I13" s="100">
        <v>55</v>
      </c>
      <c r="J13" s="99">
        <v>55</v>
      </c>
      <c r="K13" s="73">
        <v>55</v>
      </c>
      <c r="L13" s="100">
        <v>60</v>
      </c>
      <c r="M13" s="99">
        <v>60</v>
      </c>
      <c r="N13" s="100">
        <v>67</v>
      </c>
      <c r="O13" s="75">
        <v>60</v>
      </c>
      <c r="P13" s="23">
        <f t="shared" si="0"/>
        <v>115</v>
      </c>
      <c r="Q13" s="124">
        <f>P13*(10^(0.794358141*((LOG10(G13/174.393))^2)))</f>
        <v>168.07482406863994</v>
      </c>
      <c r="R13" s="24"/>
    </row>
    <row r="14" spans="1:21" ht="21" customHeight="1" thickBot="1">
      <c r="A14" s="25"/>
      <c r="B14" s="26" t="s">
        <v>76</v>
      </c>
      <c r="C14" s="26" t="s">
        <v>77</v>
      </c>
      <c r="D14" s="25" t="s">
        <v>156</v>
      </c>
      <c r="E14" s="25" t="s">
        <v>114</v>
      </c>
      <c r="F14" s="28">
        <v>77</v>
      </c>
      <c r="G14" s="29">
        <v>75.599999999999994</v>
      </c>
      <c r="H14" s="96">
        <v>55</v>
      </c>
      <c r="I14" s="101">
        <v>55</v>
      </c>
      <c r="J14" s="101">
        <v>60</v>
      </c>
      <c r="K14" s="77">
        <v>60</v>
      </c>
      <c r="L14" s="101">
        <v>70</v>
      </c>
      <c r="M14" s="101">
        <v>75</v>
      </c>
      <c r="N14" s="101">
        <v>80</v>
      </c>
      <c r="O14" s="78">
        <v>80</v>
      </c>
      <c r="P14" s="23">
        <f t="shared" si="0"/>
        <v>140</v>
      </c>
      <c r="Q14" s="124">
        <f>P14*(10^(0.794358141*((LOG10(G14/174.393))^2)))</f>
        <v>178.15745353488873</v>
      </c>
      <c r="R14" s="38"/>
    </row>
    <row r="15" spans="1:21" ht="21" customHeight="1" thickBot="1">
      <c r="A15" s="25"/>
      <c r="B15" s="32" t="s">
        <v>78</v>
      </c>
      <c r="C15" s="32" t="s">
        <v>79</v>
      </c>
      <c r="D15" s="25" t="s">
        <v>115</v>
      </c>
      <c r="E15" s="47" t="s">
        <v>114</v>
      </c>
      <c r="F15" s="28">
        <v>94</v>
      </c>
      <c r="G15" s="29">
        <v>91.5</v>
      </c>
      <c r="H15" s="101">
        <v>60</v>
      </c>
      <c r="I15" s="101">
        <v>65</v>
      </c>
      <c r="J15" s="96">
        <v>70</v>
      </c>
      <c r="K15" s="77">
        <v>65</v>
      </c>
      <c r="L15" s="101">
        <v>75</v>
      </c>
      <c r="M15" s="101">
        <v>80</v>
      </c>
      <c r="N15" s="101">
        <v>87</v>
      </c>
      <c r="O15" s="78">
        <v>87</v>
      </c>
      <c r="P15" s="23">
        <f t="shared" si="0"/>
        <v>152</v>
      </c>
      <c r="Q15" s="124">
        <f>P15*(10^(0.794358141*((LOG10(G15/174.393))^2)))</f>
        <v>175.45643384004862</v>
      </c>
      <c r="R15" s="24"/>
    </row>
    <row r="16" spans="1:21" ht="21" customHeight="1" thickBot="1">
      <c r="A16" s="10"/>
      <c r="B16" s="106"/>
      <c r="C16" s="106"/>
      <c r="D16" s="11"/>
      <c r="E16" s="47"/>
      <c r="F16" s="36"/>
      <c r="G16" s="107"/>
      <c r="H16" s="119"/>
      <c r="I16" s="119"/>
      <c r="J16" s="119"/>
      <c r="K16" s="72"/>
      <c r="L16" s="115"/>
      <c r="M16" s="115"/>
      <c r="N16" s="115"/>
      <c r="O16" s="108"/>
      <c r="P16" s="23"/>
      <c r="Q16" s="124"/>
      <c r="R16" s="11"/>
    </row>
    <row r="17" spans="1:18" ht="21" customHeight="1" thickBot="1">
      <c r="A17" s="25"/>
      <c r="B17" s="26"/>
      <c r="C17" s="26"/>
      <c r="D17" s="27"/>
      <c r="E17" s="47"/>
      <c r="F17" s="28"/>
      <c r="G17" s="29"/>
      <c r="H17" s="117"/>
      <c r="I17" s="117"/>
      <c r="J17" s="117"/>
      <c r="K17" s="77"/>
      <c r="L17" s="117"/>
      <c r="M17" s="117"/>
      <c r="N17" s="117"/>
      <c r="O17" s="78"/>
      <c r="P17" s="30"/>
      <c r="Q17" s="124"/>
      <c r="R17" s="19"/>
    </row>
    <row r="19" spans="1:18" ht="13" thickBot="1"/>
    <row r="20" spans="1:18" ht="22" customHeight="1" thickBot="1">
      <c r="B20" s="150"/>
      <c r="C20" s="172" t="s">
        <v>101</v>
      </c>
      <c r="D20" s="173"/>
      <c r="E20" s="174" t="s">
        <v>102</v>
      </c>
      <c r="F20" s="175"/>
      <c r="G20" s="175"/>
    </row>
    <row r="21" spans="1:18" ht="21" customHeight="1" thickBot="1">
      <c r="B21" s="114" t="s">
        <v>103</v>
      </c>
      <c r="C21" s="169" t="s">
        <v>127</v>
      </c>
      <c r="D21" s="170"/>
      <c r="E21" s="171"/>
      <c r="F21" s="171"/>
      <c r="G21" s="171"/>
    </row>
    <row r="22" spans="1:18" ht="21" customHeight="1" thickBot="1">
      <c r="B22" s="114" t="s">
        <v>104</v>
      </c>
      <c r="C22" s="169" t="s">
        <v>128</v>
      </c>
      <c r="D22" s="170"/>
      <c r="E22" s="171"/>
      <c r="F22" s="171"/>
      <c r="G22" s="171"/>
    </row>
    <row r="23" spans="1:18" ht="21" customHeight="1" thickBot="1">
      <c r="B23" s="114" t="s">
        <v>105</v>
      </c>
      <c r="C23" s="169" t="s">
        <v>129</v>
      </c>
      <c r="D23" s="170"/>
      <c r="E23" s="171"/>
      <c r="F23" s="171"/>
      <c r="G23" s="171"/>
    </row>
    <row r="32" spans="1:18">
      <c r="B32" t="s">
        <v>137</v>
      </c>
      <c r="D32" t="s">
        <v>139</v>
      </c>
    </row>
    <row r="34" spans="2:4">
      <c r="B34" t="s">
        <v>138</v>
      </c>
      <c r="D34" t="s">
        <v>120</v>
      </c>
    </row>
    <row r="37" spans="2:4">
      <c r="D37" t="s">
        <v>119</v>
      </c>
    </row>
  </sheetData>
  <mergeCells count="22">
    <mergeCell ref="A5:A6"/>
    <mergeCell ref="B5:B6"/>
    <mergeCell ref="C5:C6"/>
    <mergeCell ref="D5:D6"/>
    <mergeCell ref="E5:E6"/>
    <mergeCell ref="R5:R6"/>
    <mergeCell ref="C20:D20"/>
    <mergeCell ref="E20:G20"/>
    <mergeCell ref="C21:D21"/>
    <mergeCell ref="E21:G21"/>
    <mergeCell ref="G5:G6"/>
    <mergeCell ref="H5:J5"/>
    <mergeCell ref="K5:K6"/>
    <mergeCell ref="L5:N5"/>
    <mergeCell ref="O5:O6"/>
    <mergeCell ref="P5:P6"/>
    <mergeCell ref="F5:F6"/>
    <mergeCell ref="C22:D22"/>
    <mergeCell ref="E22:G22"/>
    <mergeCell ref="C23:D23"/>
    <mergeCell ref="E23:G23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40"/>
  <sheetViews>
    <sheetView zoomScale="130" workbookViewId="0">
      <selection activeCell="B7" sqref="B7:Q13"/>
    </sheetView>
  </sheetViews>
  <sheetFormatPr baseColWidth="10" defaultRowHeight="12"/>
  <cols>
    <col min="1" max="1" width="6" customWidth="1"/>
    <col min="3" max="3" width="16.1640625" customWidth="1"/>
    <col min="4" max="4" width="15.5" customWidth="1"/>
    <col min="7" max="7" width="11.5" customWidth="1"/>
    <col min="8" max="8" width="10.5" customWidth="1"/>
    <col min="9" max="9" width="10.33203125" customWidth="1"/>
    <col min="10" max="10" width="10.6640625" customWidth="1"/>
  </cols>
  <sheetData>
    <row r="1" spans="1:2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2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3" t="s">
        <v>121</v>
      </c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50" customFormat="1" ht="20.25" customHeight="1" thickBot="1">
      <c r="A4" s="53"/>
      <c r="C4" s="49"/>
      <c r="D4" s="49"/>
      <c r="S4" s="51"/>
      <c r="T4" s="51"/>
      <c r="U4" s="52"/>
    </row>
    <row r="5" spans="1:21">
      <c r="A5" s="216" t="s">
        <v>25</v>
      </c>
      <c r="B5" s="210" t="s">
        <v>135</v>
      </c>
      <c r="C5" s="210" t="s">
        <v>39</v>
      </c>
      <c r="D5" s="210" t="s">
        <v>37</v>
      </c>
      <c r="E5" s="210" t="s">
        <v>26</v>
      </c>
      <c r="F5" s="210" t="s">
        <v>40</v>
      </c>
      <c r="G5" s="210" t="s">
        <v>41</v>
      </c>
      <c r="H5" s="212" t="s">
        <v>42</v>
      </c>
      <c r="I5" s="212"/>
      <c r="J5" s="212"/>
      <c r="K5" s="213" t="s">
        <v>27</v>
      </c>
      <c r="L5" s="215" t="s">
        <v>43</v>
      </c>
      <c r="M5" s="215"/>
      <c r="N5" s="215"/>
      <c r="O5" s="213" t="s">
        <v>28</v>
      </c>
      <c r="P5" s="210" t="s">
        <v>44</v>
      </c>
      <c r="Q5" s="206" t="s">
        <v>29</v>
      </c>
      <c r="R5" s="208" t="s">
        <v>30</v>
      </c>
    </row>
    <row r="6" spans="1:21" ht="13" thickBot="1">
      <c r="A6" s="217"/>
      <c r="B6" s="218"/>
      <c r="C6" s="218"/>
      <c r="D6" s="218"/>
      <c r="E6" s="218"/>
      <c r="F6" s="211"/>
      <c r="G6" s="211"/>
      <c r="H6" s="125">
        <v>1</v>
      </c>
      <c r="I6" s="125">
        <v>2</v>
      </c>
      <c r="J6" s="125">
        <v>3</v>
      </c>
      <c r="K6" s="214"/>
      <c r="L6" s="125">
        <v>1</v>
      </c>
      <c r="M6" s="125">
        <v>2</v>
      </c>
      <c r="N6" s="125">
        <v>3</v>
      </c>
      <c r="O6" s="214"/>
      <c r="P6" s="211"/>
      <c r="Q6" s="207"/>
      <c r="R6" s="219"/>
    </row>
    <row r="7" spans="1:21" ht="21" customHeight="1" thickBot="1">
      <c r="A7" s="10"/>
      <c r="B7" s="110" t="s">
        <v>93</v>
      </c>
      <c r="C7" s="110" t="s">
        <v>147</v>
      </c>
      <c r="D7" s="111" t="s">
        <v>67</v>
      </c>
      <c r="E7" s="111" t="s">
        <v>116</v>
      </c>
      <c r="F7" s="123">
        <v>69</v>
      </c>
      <c r="G7" s="13">
        <v>63.6</v>
      </c>
      <c r="H7" s="97">
        <v>60</v>
      </c>
      <c r="I7" s="98">
        <v>60</v>
      </c>
      <c r="J7" s="97">
        <v>65</v>
      </c>
      <c r="K7" s="72">
        <v>60</v>
      </c>
      <c r="L7" s="98">
        <v>75</v>
      </c>
      <c r="M7" s="97">
        <v>80</v>
      </c>
      <c r="N7" s="98">
        <v>80</v>
      </c>
      <c r="O7" s="74">
        <v>80</v>
      </c>
      <c r="P7" s="23">
        <f t="shared" ref="P7:P13" si="0">K7+O7</f>
        <v>140</v>
      </c>
      <c r="Q7" s="124">
        <f>P7*(10^(0.794358141*((LOG10(G7/174.393))^2)))</f>
        <v>198.87076216676562</v>
      </c>
      <c r="R7" s="11"/>
    </row>
    <row r="8" spans="1:21" ht="21" customHeight="1" thickBot="1">
      <c r="A8" s="14"/>
      <c r="B8" s="18" t="s">
        <v>90</v>
      </c>
      <c r="C8" s="18" t="s">
        <v>91</v>
      </c>
      <c r="D8" s="19" t="s">
        <v>67</v>
      </c>
      <c r="E8" s="25" t="s">
        <v>61</v>
      </c>
      <c r="F8" s="20" t="s">
        <v>15</v>
      </c>
      <c r="G8" s="17">
        <v>103</v>
      </c>
      <c r="H8" s="99">
        <v>65</v>
      </c>
      <c r="I8" s="99">
        <v>70</v>
      </c>
      <c r="J8" s="100">
        <v>75</v>
      </c>
      <c r="K8" s="73">
        <v>70</v>
      </c>
      <c r="L8" s="98">
        <v>82</v>
      </c>
      <c r="M8" s="99">
        <v>87</v>
      </c>
      <c r="N8" s="97">
        <v>92</v>
      </c>
      <c r="O8" s="75">
        <v>87</v>
      </c>
      <c r="P8" s="23">
        <f t="shared" si="0"/>
        <v>157</v>
      </c>
      <c r="Q8" s="124">
        <f t="shared" ref="Q8:Q13" si="1">P8*(10^(0.794358141*((LOG10(G8/174.393))^2)))</f>
        <v>172.76053637854523</v>
      </c>
      <c r="R8" s="24"/>
    </row>
    <row r="9" spans="1:21" ht="21" customHeight="1" thickBot="1">
      <c r="A9" s="14"/>
      <c r="B9" s="34" t="s">
        <v>94</v>
      </c>
      <c r="C9" s="34" t="s">
        <v>95</v>
      </c>
      <c r="D9" s="35" t="s">
        <v>156</v>
      </c>
      <c r="E9" s="35" t="s">
        <v>159</v>
      </c>
      <c r="F9" s="36">
        <v>85</v>
      </c>
      <c r="G9" s="37">
        <v>84.3</v>
      </c>
      <c r="H9" s="99">
        <v>67</v>
      </c>
      <c r="I9" s="99">
        <v>72</v>
      </c>
      <c r="J9" s="100">
        <v>77</v>
      </c>
      <c r="K9" s="73">
        <v>72</v>
      </c>
      <c r="L9" s="99">
        <v>85</v>
      </c>
      <c r="M9" s="98">
        <v>90</v>
      </c>
      <c r="N9" s="99">
        <v>95</v>
      </c>
      <c r="O9" s="76">
        <v>95</v>
      </c>
      <c r="P9" s="23">
        <f t="shared" si="0"/>
        <v>167</v>
      </c>
      <c r="Q9" s="124">
        <f t="shared" si="1"/>
        <v>200.39556147902101</v>
      </c>
      <c r="R9" s="19"/>
    </row>
    <row r="10" spans="1:21" ht="21" customHeight="1" thickBot="1">
      <c r="A10" s="33"/>
      <c r="B10" s="15" t="s">
        <v>96</v>
      </c>
      <c r="C10" s="15" t="s">
        <v>97</v>
      </c>
      <c r="D10" s="19" t="s">
        <v>156</v>
      </c>
      <c r="E10" s="35" t="s">
        <v>159</v>
      </c>
      <c r="F10" s="12">
        <v>105</v>
      </c>
      <c r="G10" s="17">
        <v>107.2</v>
      </c>
      <c r="H10" s="99">
        <v>75</v>
      </c>
      <c r="I10" s="99">
        <v>80</v>
      </c>
      <c r="J10" s="99">
        <v>85</v>
      </c>
      <c r="K10" s="73">
        <v>85</v>
      </c>
      <c r="L10" s="99">
        <v>85</v>
      </c>
      <c r="M10" s="98">
        <v>90</v>
      </c>
      <c r="N10" s="100">
        <v>95</v>
      </c>
      <c r="O10" s="75">
        <v>90</v>
      </c>
      <c r="P10" s="23">
        <f t="shared" si="0"/>
        <v>175</v>
      </c>
      <c r="Q10" s="124">
        <f t="shared" si="1"/>
        <v>189.89599603078219</v>
      </c>
      <c r="R10" s="38"/>
    </row>
    <row r="11" spans="1:21" ht="21" customHeight="1" thickBot="1">
      <c r="A11" s="33"/>
      <c r="B11" s="15" t="s">
        <v>80</v>
      </c>
      <c r="C11" s="15" t="s">
        <v>81</v>
      </c>
      <c r="D11" s="16" t="s">
        <v>36</v>
      </c>
      <c r="E11" s="35" t="s">
        <v>159</v>
      </c>
      <c r="F11" s="12">
        <v>85</v>
      </c>
      <c r="G11" s="17">
        <v>81.900000000000006</v>
      </c>
      <c r="H11" s="99">
        <v>67</v>
      </c>
      <c r="I11" s="99">
        <v>70</v>
      </c>
      <c r="J11" s="99">
        <v>75</v>
      </c>
      <c r="K11" s="73">
        <v>75</v>
      </c>
      <c r="L11" s="99">
        <v>95</v>
      </c>
      <c r="M11" s="98">
        <v>100</v>
      </c>
      <c r="N11" s="100">
        <v>105</v>
      </c>
      <c r="O11" s="75">
        <v>100</v>
      </c>
      <c r="P11" s="23">
        <f t="shared" si="0"/>
        <v>175</v>
      </c>
      <c r="Q11" s="124">
        <f t="shared" si="1"/>
        <v>213.12091323869095</v>
      </c>
      <c r="R11" s="38"/>
    </row>
    <row r="12" spans="1:21" ht="21" customHeight="1" thickBot="1">
      <c r="A12" s="33"/>
      <c r="B12" s="15" t="s">
        <v>8</v>
      </c>
      <c r="C12" s="15" t="s">
        <v>12</v>
      </c>
      <c r="D12" s="16" t="s">
        <v>36</v>
      </c>
      <c r="E12" s="35" t="s">
        <v>159</v>
      </c>
      <c r="F12" s="12">
        <v>85</v>
      </c>
      <c r="G12" s="17">
        <v>79.5</v>
      </c>
      <c r="H12" s="99">
        <v>87</v>
      </c>
      <c r="I12" s="99">
        <v>90</v>
      </c>
      <c r="J12" s="99">
        <v>92</v>
      </c>
      <c r="K12" s="73">
        <v>92</v>
      </c>
      <c r="L12" s="99">
        <v>105</v>
      </c>
      <c r="M12" s="98">
        <v>108</v>
      </c>
      <c r="N12" s="100">
        <v>116</v>
      </c>
      <c r="O12" s="75">
        <v>108</v>
      </c>
      <c r="P12" s="23">
        <f t="shared" si="0"/>
        <v>200</v>
      </c>
      <c r="Q12" s="124">
        <f t="shared" si="1"/>
        <v>247.44945181263708</v>
      </c>
      <c r="R12" s="38"/>
    </row>
    <row r="13" spans="1:21" ht="21" customHeight="1" thickBot="1">
      <c r="A13" s="14"/>
      <c r="B13" s="34" t="s">
        <v>83</v>
      </c>
      <c r="C13" s="81" t="s">
        <v>18</v>
      </c>
      <c r="D13" s="46" t="s">
        <v>89</v>
      </c>
      <c r="E13" s="45" t="s">
        <v>117</v>
      </c>
      <c r="F13" s="20">
        <v>94</v>
      </c>
      <c r="G13" s="21">
        <v>88.6</v>
      </c>
      <c r="H13" s="103">
        <v>85</v>
      </c>
      <c r="I13" s="99">
        <v>85</v>
      </c>
      <c r="J13" s="99">
        <v>90</v>
      </c>
      <c r="K13" s="73">
        <v>90</v>
      </c>
      <c r="L13" s="97">
        <v>115</v>
      </c>
      <c r="M13" s="99">
        <v>120</v>
      </c>
      <c r="N13" s="97">
        <v>128</v>
      </c>
      <c r="O13" s="75">
        <v>120</v>
      </c>
      <c r="P13" s="23">
        <f t="shared" si="0"/>
        <v>210</v>
      </c>
      <c r="Q13" s="124">
        <f t="shared" si="1"/>
        <v>245.99425675781819</v>
      </c>
      <c r="R13" s="24"/>
    </row>
    <row r="14" spans="1:21" ht="21" customHeight="1" thickBot="1">
      <c r="A14" s="14"/>
      <c r="B14" s="18"/>
      <c r="C14" s="18"/>
      <c r="D14" s="19"/>
      <c r="E14" s="19"/>
      <c r="F14" s="12"/>
      <c r="G14" s="17"/>
      <c r="H14" s="115"/>
      <c r="I14" s="115"/>
      <c r="J14" s="115"/>
      <c r="K14" s="73"/>
      <c r="L14" s="115"/>
      <c r="M14" s="115"/>
      <c r="N14" s="115"/>
      <c r="O14" s="75"/>
      <c r="P14" s="23"/>
      <c r="Q14" s="124"/>
      <c r="R14" s="24"/>
    </row>
    <row r="15" spans="1:21" ht="21" customHeight="1" thickBot="1">
      <c r="A15" s="14"/>
      <c r="B15" s="105"/>
      <c r="C15" s="40"/>
      <c r="D15" s="41"/>
      <c r="E15" s="41"/>
      <c r="F15" s="42"/>
      <c r="G15" s="43"/>
      <c r="H15" s="117"/>
      <c r="I15" s="118"/>
      <c r="J15" s="115"/>
      <c r="K15" s="73"/>
      <c r="L15" s="119"/>
      <c r="M15" s="119"/>
      <c r="N15" s="115"/>
      <c r="O15" s="76"/>
      <c r="P15" s="23"/>
      <c r="Q15" s="124"/>
      <c r="R15" s="19"/>
    </row>
    <row r="16" spans="1:21" ht="21" customHeight="1" thickBot="1">
      <c r="A16" s="25"/>
      <c r="B16" s="26"/>
      <c r="C16" s="26"/>
      <c r="D16" s="25"/>
      <c r="E16" s="25"/>
      <c r="F16" s="28"/>
      <c r="G16" s="29"/>
      <c r="H16" s="117"/>
      <c r="I16" s="117"/>
      <c r="J16" s="117"/>
      <c r="K16" s="77"/>
      <c r="L16" s="117"/>
      <c r="M16" s="117"/>
      <c r="N16" s="117"/>
      <c r="O16" s="78"/>
      <c r="P16" s="30"/>
      <c r="Q16" s="124"/>
      <c r="R16" s="38"/>
    </row>
    <row r="17" spans="1:18" ht="21" customHeight="1" thickBot="1">
      <c r="A17" s="25"/>
      <c r="B17" s="32"/>
      <c r="C17" s="32"/>
      <c r="D17" s="25"/>
      <c r="E17" s="47"/>
      <c r="F17" s="28"/>
      <c r="G17" s="29"/>
      <c r="H17" s="117"/>
      <c r="I17" s="117"/>
      <c r="J17" s="117"/>
      <c r="K17" s="77"/>
      <c r="L17" s="117"/>
      <c r="M17" s="117"/>
      <c r="N17" s="117"/>
      <c r="O17" s="78"/>
      <c r="P17" s="30"/>
      <c r="Q17" s="124"/>
      <c r="R17" s="24"/>
    </row>
    <row r="18" spans="1:18" ht="21" customHeight="1" thickBot="1">
      <c r="A18" s="10"/>
      <c r="B18" s="106"/>
      <c r="C18" s="106"/>
      <c r="D18" s="11"/>
      <c r="E18" s="47"/>
      <c r="F18" s="36"/>
      <c r="G18" s="107"/>
      <c r="H18" s="119"/>
      <c r="I18" s="119"/>
      <c r="J18" s="119"/>
      <c r="K18" s="72"/>
      <c r="L18" s="115"/>
      <c r="M18" s="115"/>
      <c r="N18" s="115"/>
      <c r="O18" s="108"/>
      <c r="P18" s="23"/>
      <c r="Q18" s="124"/>
      <c r="R18" s="11"/>
    </row>
    <row r="19" spans="1:18" ht="21" customHeight="1" thickBot="1">
      <c r="A19" s="25"/>
      <c r="B19" s="26"/>
      <c r="C19" s="26"/>
      <c r="D19" s="27"/>
      <c r="E19" s="47"/>
      <c r="F19" s="28"/>
      <c r="G19" s="29"/>
      <c r="H19" s="117"/>
      <c r="I19" s="117"/>
      <c r="J19" s="117"/>
      <c r="K19" s="77"/>
      <c r="L19" s="117"/>
      <c r="M19" s="117"/>
      <c r="N19" s="117"/>
      <c r="O19" s="78"/>
      <c r="P19" s="30"/>
      <c r="Q19" s="124"/>
      <c r="R19" s="19"/>
    </row>
    <row r="21" spans="1:18" ht="13" thickBot="1"/>
    <row r="22" spans="1:18" ht="22" customHeight="1" thickBot="1">
      <c r="B22" s="150"/>
      <c r="C22" s="172" t="s">
        <v>101</v>
      </c>
      <c r="D22" s="173"/>
      <c r="E22" s="174" t="s">
        <v>102</v>
      </c>
      <c r="F22" s="175"/>
      <c r="G22" s="175"/>
    </row>
    <row r="23" spans="1:18" ht="21" customHeight="1" thickBot="1">
      <c r="B23" s="114" t="s">
        <v>103</v>
      </c>
      <c r="C23" s="169" t="s">
        <v>127</v>
      </c>
      <c r="D23" s="170"/>
      <c r="E23" s="171"/>
      <c r="F23" s="171"/>
      <c r="G23" s="171"/>
    </row>
    <row r="24" spans="1:18" ht="21" customHeight="1" thickBot="1">
      <c r="B24" s="114" t="s">
        <v>104</v>
      </c>
      <c r="C24" s="169" t="s">
        <v>128</v>
      </c>
      <c r="D24" s="170"/>
      <c r="E24" s="171"/>
      <c r="F24" s="171"/>
      <c r="G24" s="171"/>
    </row>
    <row r="25" spans="1:18" ht="21" customHeight="1" thickBot="1">
      <c r="B25" s="114" t="s">
        <v>105</v>
      </c>
      <c r="C25" s="169" t="s">
        <v>129</v>
      </c>
      <c r="D25" s="170"/>
      <c r="E25" s="171"/>
      <c r="F25" s="171"/>
      <c r="G25" s="171"/>
    </row>
    <row r="34" spans="2:4">
      <c r="B34" t="s">
        <v>137</v>
      </c>
      <c r="D34" t="s">
        <v>139</v>
      </c>
    </row>
    <row r="36" spans="2:4">
      <c r="B36" t="s">
        <v>138</v>
      </c>
      <c r="D36" t="s">
        <v>113</v>
      </c>
    </row>
    <row r="40" spans="2:4">
      <c r="D40" t="s">
        <v>119</v>
      </c>
    </row>
  </sheetData>
  <mergeCells count="22">
    <mergeCell ref="A5:A6"/>
    <mergeCell ref="B5:B6"/>
    <mergeCell ref="C5:C6"/>
    <mergeCell ref="D5:D6"/>
    <mergeCell ref="E5:E6"/>
    <mergeCell ref="R5:R6"/>
    <mergeCell ref="C22:D22"/>
    <mergeCell ref="E22:G22"/>
    <mergeCell ref="C23:D23"/>
    <mergeCell ref="E23:G23"/>
    <mergeCell ref="G5:G6"/>
    <mergeCell ref="H5:J5"/>
    <mergeCell ref="K5:K6"/>
    <mergeCell ref="L5:N5"/>
    <mergeCell ref="O5:O6"/>
    <mergeCell ref="P5:P6"/>
    <mergeCell ref="F5:F6"/>
    <mergeCell ref="C24:D24"/>
    <mergeCell ref="E24:G24"/>
    <mergeCell ref="C25:D25"/>
    <mergeCell ref="E25:G25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42"/>
  <sheetViews>
    <sheetView zoomScale="130" workbookViewId="0">
      <selection activeCell="B7" sqref="B7:Q14"/>
    </sheetView>
  </sheetViews>
  <sheetFormatPr baseColWidth="10" defaultRowHeight="12"/>
  <cols>
    <col min="4" max="4" width="19" customWidth="1"/>
    <col min="8" max="10" width="10.83203125" hidden="1" customWidth="1"/>
  </cols>
  <sheetData>
    <row r="1" spans="1:2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2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3" t="s">
        <v>122</v>
      </c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50" customFormat="1" ht="20.25" customHeight="1" thickBot="1">
      <c r="A4" s="53"/>
      <c r="C4" s="49"/>
      <c r="D4" s="49"/>
      <c r="S4" s="51"/>
      <c r="T4" s="51"/>
      <c r="U4" s="52"/>
    </row>
    <row r="5" spans="1:21">
      <c r="A5" s="216" t="s">
        <v>25</v>
      </c>
      <c r="B5" s="210" t="s">
        <v>135</v>
      </c>
      <c r="C5" s="210" t="s">
        <v>39</v>
      </c>
      <c r="D5" s="210" t="s">
        <v>37</v>
      </c>
      <c r="E5" s="210" t="s">
        <v>26</v>
      </c>
      <c r="F5" s="210" t="s">
        <v>40</v>
      </c>
      <c r="G5" s="210" t="s">
        <v>41</v>
      </c>
      <c r="H5" s="212" t="s">
        <v>42</v>
      </c>
      <c r="I5" s="212"/>
      <c r="J5" s="212"/>
      <c r="K5" s="213" t="s">
        <v>27</v>
      </c>
      <c r="L5" s="215" t="s">
        <v>43</v>
      </c>
      <c r="M5" s="215"/>
      <c r="N5" s="215"/>
      <c r="O5" s="213" t="s">
        <v>28</v>
      </c>
      <c r="P5" s="210" t="s">
        <v>44</v>
      </c>
      <c r="Q5" s="206" t="s">
        <v>29</v>
      </c>
      <c r="R5" s="208" t="s">
        <v>30</v>
      </c>
    </row>
    <row r="6" spans="1:21" ht="13" thickBot="1">
      <c r="A6" s="217"/>
      <c r="B6" s="218"/>
      <c r="C6" s="218"/>
      <c r="D6" s="218"/>
      <c r="E6" s="218"/>
      <c r="F6" s="211"/>
      <c r="G6" s="211"/>
      <c r="H6" s="125">
        <v>1</v>
      </c>
      <c r="I6" s="125">
        <v>2</v>
      </c>
      <c r="J6" s="125">
        <v>3</v>
      </c>
      <c r="K6" s="214"/>
      <c r="L6" s="125">
        <v>1</v>
      </c>
      <c r="M6" s="125">
        <v>2</v>
      </c>
      <c r="N6" s="125">
        <v>3</v>
      </c>
      <c r="O6" s="214"/>
      <c r="P6" s="211"/>
      <c r="Q6" s="207"/>
      <c r="R6" s="219"/>
    </row>
    <row r="7" spans="1:21" ht="21" customHeight="1" thickBot="1">
      <c r="A7" s="10"/>
      <c r="B7" s="110" t="s">
        <v>153</v>
      </c>
      <c r="C7" s="110" t="s">
        <v>154</v>
      </c>
      <c r="D7" s="111" t="s">
        <v>35</v>
      </c>
      <c r="E7" s="35" t="s">
        <v>159</v>
      </c>
      <c r="F7" s="123">
        <v>63</v>
      </c>
      <c r="G7" s="13">
        <v>61.2</v>
      </c>
      <c r="H7" s="98">
        <v>40</v>
      </c>
      <c r="I7" s="97">
        <v>43</v>
      </c>
      <c r="J7" s="98">
        <v>45</v>
      </c>
      <c r="K7" s="72">
        <v>45</v>
      </c>
      <c r="L7" s="98">
        <v>52</v>
      </c>
      <c r="M7" s="98">
        <v>56</v>
      </c>
      <c r="N7" s="98">
        <v>60</v>
      </c>
      <c r="O7" s="74">
        <v>60</v>
      </c>
      <c r="P7" s="23">
        <f t="shared" ref="P7:P14" si="0">K7+O7</f>
        <v>105</v>
      </c>
      <c r="Q7" s="124">
        <f>P7*(10^(0.89726074*((LOG10(G7/148.026))^2)))</f>
        <v>142.30201409377423</v>
      </c>
      <c r="R7" s="11"/>
    </row>
    <row r="8" spans="1:21" ht="21" customHeight="1" thickBot="1">
      <c r="A8" s="14"/>
      <c r="B8" s="18" t="s">
        <v>168</v>
      </c>
      <c r="C8" s="18" t="s">
        <v>169</v>
      </c>
      <c r="D8" s="19" t="s">
        <v>67</v>
      </c>
      <c r="E8" s="25" t="s">
        <v>60</v>
      </c>
      <c r="F8" s="20">
        <v>69</v>
      </c>
      <c r="G8" s="17">
        <v>65.099999999999994</v>
      </c>
      <c r="H8" s="99">
        <v>40</v>
      </c>
      <c r="I8" s="99">
        <v>44</v>
      </c>
      <c r="J8" s="99">
        <v>48</v>
      </c>
      <c r="K8" s="73">
        <v>48</v>
      </c>
      <c r="L8" s="98">
        <v>50</v>
      </c>
      <c r="M8" s="99">
        <v>55</v>
      </c>
      <c r="N8" s="97">
        <v>60</v>
      </c>
      <c r="O8" s="75">
        <v>55</v>
      </c>
      <c r="P8" s="23">
        <f t="shared" si="0"/>
        <v>103</v>
      </c>
      <c r="Q8" s="124">
        <f t="shared" ref="Q8:Q10" si="1">P8*(10^(0.89726074*((LOG10(G8/148.026))^2)))</f>
        <v>133.97895771110615</v>
      </c>
      <c r="R8" s="24"/>
    </row>
    <row r="9" spans="1:21" ht="21" customHeight="1" thickBot="1">
      <c r="A9" s="14"/>
      <c r="B9" s="34" t="s">
        <v>164</v>
      </c>
      <c r="C9" s="34" t="s">
        <v>49</v>
      </c>
      <c r="D9" s="35" t="s">
        <v>156</v>
      </c>
      <c r="E9" s="35" t="s">
        <v>159</v>
      </c>
      <c r="F9" s="36">
        <v>75</v>
      </c>
      <c r="G9" s="37">
        <v>69.7</v>
      </c>
      <c r="H9" s="99">
        <v>53</v>
      </c>
      <c r="I9" s="99">
        <v>56</v>
      </c>
      <c r="J9" s="99">
        <v>59</v>
      </c>
      <c r="K9" s="73">
        <v>59</v>
      </c>
      <c r="L9" s="100">
        <v>60</v>
      </c>
      <c r="M9" s="97">
        <v>60</v>
      </c>
      <c r="N9" s="99">
        <v>60</v>
      </c>
      <c r="O9" s="76">
        <v>60</v>
      </c>
      <c r="P9" s="23">
        <f t="shared" si="0"/>
        <v>119</v>
      </c>
      <c r="Q9" s="124">
        <f t="shared" si="1"/>
        <v>148.44033037365861</v>
      </c>
      <c r="R9" s="19"/>
    </row>
    <row r="10" spans="1:21" ht="21" customHeight="1" thickBot="1">
      <c r="A10" s="33"/>
      <c r="B10" s="15" t="s">
        <v>163</v>
      </c>
      <c r="C10" s="15" t="s">
        <v>14</v>
      </c>
      <c r="D10" s="19" t="s">
        <v>36</v>
      </c>
      <c r="E10" s="35" t="s">
        <v>159</v>
      </c>
      <c r="F10" s="12">
        <v>75</v>
      </c>
      <c r="G10" s="17">
        <v>69.900000000000006</v>
      </c>
      <c r="H10" s="99">
        <v>50</v>
      </c>
      <c r="I10" s="99">
        <v>55</v>
      </c>
      <c r="J10" s="99">
        <v>60</v>
      </c>
      <c r="K10" s="73">
        <v>60</v>
      </c>
      <c r="L10" s="99">
        <v>70</v>
      </c>
      <c r="M10" s="98">
        <v>73</v>
      </c>
      <c r="N10" s="100">
        <v>76</v>
      </c>
      <c r="O10" s="75">
        <v>73</v>
      </c>
      <c r="P10" s="23">
        <f t="shared" si="0"/>
        <v>133</v>
      </c>
      <c r="Q10" s="124">
        <f t="shared" si="1"/>
        <v>165.62562233528996</v>
      </c>
      <c r="R10" s="38"/>
    </row>
    <row r="11" spans="1:21" ht="21" customHeight="1" thickBot="1">
      <c r="A11" s="33"/>
      <c r="B11" s="15" t="s">
        <v>98</v>
      </c>
      <c r="C11" s="15" t="s">
        <v>99</v>
      </c>
      <c r="D11" s="16" t="s">
        <v>156</v>
      </c>
      <c r="E11" s="35" t="s">
        <v>159</v>
      </c>
      <c r="F11" s="12">
        <v>105</v>
      </c>
      <c r="G11" s="17">
        <v>94.9</v>
      </c>
      <c r="H11" s="99">
        <v>72</v>
      </c>
      <c r="I11" s="99">
        <v>77</v>
      </c>
      <c r="J11" s="99">
        <v>85</v>
      </c>
      <c r="K11" s="73">
        <v>85</v>
      </c>
      <c r="L11" s="99">
        <v>120</v>
      </c>
      <c r="M11" s="98">
        <v>125</v>
      </c>
      <c r="N11" s="99">
        <v>131</v>
      </c>
      <c r="O11" s="75">
        <v>131</v>
      </c>
      <c r="P11" s="23">
        <f t="shared" si="0"/>
        <v>216</v>
      </c>
      <c r="Q11" s="124">
        <f t="shared" ref="Q11:Q14" si="2">P11*(10^(0.794358141*((LOG10(G11/174.393))^2)))</f>
        <v>245.4299902351128</v>
      </c>
      <c r="R11" s="38"/>
    </row>
    <row r="12" spans="1:21" ht="21" customHeight="1" thickBot="1">
      <c r="A12" s="33"/>
      <c r="B12" s="15" t="s">
        <v>16</v>
      </c>
      <c r="C12" s="15" t="s">
        <v>19</v>
      </c>
      <c r="D12" s="16" t="s">
        <v>35</v>
      </c>
      <c r="E12" s="35" t="s">
        <v>159</v>
      </c>
      <c r="F12" s="12">
        <v>94</v>
      </c>
      <c r="G12" s="17">
        <v>92.1</v>
      </c>
      <c r="H12" s="99">
        <v>95</v>
      </c>
      <c r="I12" s="100">
        <v>100</v>
      </c>
      <c r="J12" s="99">
        <v>102</v>
      </c>
      <c r="K12" s="73">
        <v>102</v>
      </c>
      <c r="L12" s="99">
        <v>120</v>
      </c>
      <c r="M12" s="98">
        <v>125</v>
      </c>
      <c r="N12" s="100">
        <v>130</v>
      </c>
      <c r="O12" s="75">
        <v>125</v>
      </c>
      <c r="P12" s="23">
        <f t="shared" si="0"/>
        <v>227</v>
      </c>
      <c r="Q12" s="124">
        <f t="shared" si="2"/>
        <v>261.27315212685227</v>
      </c>
      <c r="R12" s="38"/>
    </row>
    <row r="13" spans="1:21" ht="21" customHeight="1" thickBot="1">
      <c r="A13" s="14"/>
      <c r="B13" s="34" t="s">
        <v>100</v>
      </c>
      <c r="C13" s="81" t="s">
        <v>17</v>
      </c>
      <c r="D13" s="46" t="s">
        <v>33</v>
      </c>
      <c r="E13" s="35" t="s">
        <v>159</v>
      </c>
      <c r="F13" s="20">
        <v>105</v>
      </c>
      <c r="G13" s="21">
        <v>101.5</v>
      </c>
      <c r="H13" s="102">
        <v>95</v>
      </c>
      <c r="I13" s="99">
        <v>100</v>
      </c>
      <c r="J13" s="100">
        <v>107</v>
      </c>
      <c r="K13" s="73">
        <v>100</v>
      </c>
      <c r="L13" s="98">
        <v>125</v>
      </c>
      <c r="M13" s="99">
        <v>130</v>
      </c>
      <c r="N13" s="98">
        <v>135</v>
      </c>
      <c r="O13" s="75">
        <v>135</v>
      </c>
      <c r="P13" s="23">
        <f t="shared" si="0"/>
        <v>235</v>
      </c>
      <c r="Q13" s="124">
        <f t="shared" si="2"/>
        <v>259.99189958038397</v>
      </c>
      <c r="R13" s="24"/>
    </row>
    <row r="14" spans="1:21" ht="21" customHeight="1" thickBot="1">
      <c r="A14" s="14"/>
      <c r="B14" s="18" t="s">
        <v>87</v>
      </c>
      <c r="C14" s="18" t="s">
        <v>88</v>
      </c>
      <c r="D14" s="19" t="s">
        <v>67</v>
      </c>
      <c r="E14" s="35" t="s">
        <v>159</v>
      </c>
      <c r="F14" s="12">
        <v>77</v>
      </c>
      <c r="G14" s="17">
        <v>76.2</v>
      </c>
      <c r="H14" s="99">
        <v>100</v>
      </c>
      <c r="I14" s="99">
        <v>104</v>
      </c>
      <c r="J14" s="100">
        <v>107</v>
      </c>
      <c r="K14" s="73">
        <v>104</v>
      </c>
      <c r="L14" s="99">
        <v>130</v>
      </c>
      <c r="M14" s="99">
        <v>135</v>
      </c>
      <c r="N14" s="100">
        <v>140</v>
      </c>
      <c r="O14" s="75">
        <v>135</v>
      </c>
      <c r="P14" s="23">
        <f t="shared" si="0"/>
        <v>239</v>
      </c>
      <c r="Q14" s="124">
        <f t="shared" si="2"/>
        <v>302.763319948694</v>
      </c>
      <c r="R14" s="24"/>
    </row>
    <row r="15" spans="1:21" ht="21" customHeight="1" thickBot="1">
      <c r="A15" s="14"/>
      <c r="B15" s="105"/>
      <c r="C15" s="40"/>
      <c r="D15" s="41"/>
      <c r="E15" s="41"/>
      <c r="F15" s="42"/>
      <c r="G15" s="43"/>
      <c r="H15" s="117"/>
      <c r="I15" s="118"/>
      <c r="J15" s="115"/>
      <c r="K15" s="73"/>
      <c r="L15" s="119"/>
      <c r="M15" s="119"/>
      <c r="N15" s="115"/>
      <c r="O15" s="76"/>
      <c r="P15" s="23"/>
      <c r="Q15" s="124"/>
      <c r="R15" s="19"/>
    </row>
    <row r="16" spans="1:21" ht="21" customHeight="1" thickBot="1">
      <c r="A16" s="25"/>
      <c r="B16" s="26"/>
      <c r="C16" s="26"/>
      <c r="D16" s="25"/>
      <c r="E16" s="25"/>
      <c r="F16" s="28"/>
      <c r="G16" s="29"/>
      <c r="H16" s="117"/>
      <c r="I16" s="117"/>
      <c r="J16" s="117"/>
      <c r="K16" s="77"/>
      <c r="L16" s="117"/>
      <c r="M16" s="117"/>
      <c r="N16" s="117"/>
      <c r="O16" s="78"/>
      <c r="P16" s="30"/>
      <c r="Q16" s="124"/>
      <c r="R16" s="38"/>
    </row>
    <row r="17" spans="1:18" ht="21" customHeight="1" thickBot="1">
      <c r="A17" s="25"/>
      <c r="B17" s="32"/>
      <c r="C17" s="32"/>
      <c r="D17" s="25"/>
      <c r="E17" s="47"/>
      <c r="F17" s="28"/>
      <c r="G17" s="29"/>
      <c r="H17" s="117"/>
      <c r="I17" s="117"/>
      <c r="J17" s="117"/>
      <c r="K17" s="77"/>
      <c r="L17" s="117"/>
      <c r="M17" s="117"/>
      <c r="N17" s="117"/>
      <c r="O17" s="78"/>
      <c r="P17" s="30"/>
      <c r="Q17" s="124"/>
      <c r="R17" s="24"/>
    </row>
    <row r="18" spans="1:18" ht="21" customHeight="1" thickBot="1">
      <c r="A18" s="10"/>
      <c r="B18" s="106"/>
      <c r="C18" s="106"/>
      <c r="D18" s="11"/>
      <c r="E18" s="47"/>
      <c r="F18" s="36"/>
      <c r="G18" s="107"/>
      <c r="H18" s="119"/>
      <c r="I18" s="119"/>
      <c r="J18" s="119"/>
      <c r="K18" s="72"/>
      <c r="L18" s="115"/>
      <c r="M18" s="115"/>
      <c r="N18" s="115"/>
      <c r="O18" s="108"/>
      <c r="P18" s="23"/>
      <c r="Q18" s="124"/>
      <c r="R18" s="11"/>
    </row>
    <row r="19" spans="1:18" ht="21" customHeight="1" thickBot="1">
      <c r="A19" s="25"/>
      <c r="B19" s="26"/>
      <c r="C19" s="26"/>
      <c r="D19" s="27"/>
      <c r="E19" s="47"/>
      <c r="F19" s="28"/>
      <c r="G19" s="29"/>
      <c r="H19" s="117"/>
      <c r="I19" s="117"/>
      <c r="J19" s="117"/>
      <c r="K19" s="77"/>
      <c r="L19" s="117"/>
      <c r="M19" s="117"/>
      <c r="N19" s="117"/>
      <c r="O19" s="78"/>
      <c r="P19" s="30"/>
      <c r="Q19" s="124"/>
      <c r="R19" s="19"/>
    </row>
    <row r="21" spans="1:18" ht="13" thickBot="1"/>
    <row r="22" spans="1:18" ht="22" customHeight="1" thickBot="1">
      <c r="B22" s="150"/>
      <c r="C22" s="172" t="s">
        <v>101</v>
      </c>
      <c r="D22" s="173"/>
      <c r="E22" s="174" t="s">
        <v>102</v>
      </c>
      <c r="F22" s="175"/>
      <c r="G22" s="175"/>
    </row>
    <row r="23" spans="1:18" ht="21" customHeight="1" thickBot="1">
      <c r="B23" s="114" t="s">
        <v>103</v>
      </c>
      <c r="C23" s="169" t="s">
        <v>127</v>
      </c>
      <c r="D23" s="170"/>
      <c r="E23" s="171"/>
      <c r="F23" s="171"/>
      <c r="G23" s="171"/>
    </row>
    <row r="24" spans="1:18" ht="21" customHeight="1" thickBot="1">
      <c r="B24" s="114" t="s">
        <v>104</v>
      </c>
      <c r="C24" s="169" t="s">
        <v>130</v>
      </c>
      <c r="D24" s="170"/>
      <c r="E24" s="171"/>
      <c r="F24" s="171"/>
      <c r="G24" s="171"/>
    </row>
    <row r="25" spans="1:18" ht="21" customHeight="1" thickBot="1">
      <c r="B25" s="114" t="s">
        <v>105</v>
      </c>
      <c r="C25" s="169" t="s">
        <v>131</v>
      </c>
      <c r="D25" s="170"/>
      <c r="E25" s="171"/>
      <c r="F25" s="171"/>
      <c r="G25" s="171"/>
    </row>
    <row r="34" spans="2:4">
      <c r="B34" t="s">
        <v>137</v>
      </c>
      <c r="D34" t="s">
        <v>123</v>
      </c>
    </row>
    <row r="36" spans="2:4">
      <c r="B36" t="s">
        <v>138</v>
      </c>
      <c r="D36" t="s">
        <v>113</v>
      </c>
    </row>
    <row r="42" spans="2:4">
      <c r="D42" t="s">
        <v>119</v>
      </c>
    </row>
  </sheetData>
  <mergeCells count="22">
    <mergeCell ref="A5:A6"/>
    <mergeCell ref="B5:B6"/>
    <mergeCell ref="C5:C6"/>
    <mergeCell ref="D5:D6"/>
    <mergeCell ref="E5:E6"/>
    <mergeCell ref="R5:R6"/>
    <mergeCell ref="C22:D22"/>
    <mergeCell ref="E22:G22"/>
    <mergeCell ref="C23:D23"/>
    <mergeCell ref="E23:G23"/>
    <mergeCell ref="G5:G6"/>
    <mergeCell ref="H5:J5"/>
    <mergeCell ref="K5:K6"/>
    <mergeCell ref="L5:N5"/>
    <mergeCell ref="O5:O6"/>
    <mergeCell ref="P5:P6"/>
    <mergeCell ref="F5:F6"/>
    <mergeCell ref="C24:D24"/>
    <mergeCell ref="E24:G24"/>
    <mergeCell ref="C25:D25"/>
    <mergeCell ref="E25:G25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0"/>
  <sheetViews>
    <sheetView topLeftCell="B1" zoomScale="130" zoomScaleNormal="130" zoomScalePageLayoutView="130" workbookViewId="0">
      <selection activeCell="Q34" sqref="Q34"/>
    </sheetView>
  </sheetViews>
  <sheetFormatPr baseColWidth="10" defaultColWidth="8.83203125" defaultRowHeight="12"/>
  <cols>
    <col min="1" max="1" width="6.33203125" customWidth="1"/>
    <col min="2" max="3" width="16.6640625" customWidth="1"/>
    <col min="4" max="4" width="17.6640625" customWidth="1"/>
    <col min="5" max="5" width="11" customWidth="1"/>
    <col min="6" max="6" width="8.5" customWidth="1"/>
    <col min="7" max="7" width="7.33203125" customWidth="1"/>
    <col min="8" max="10" width="6.1640625" customWidth="1"/>
    <col min="11" max="11" width="8.5" customWidth="1"/>
    <col min="12" max="14" width="6.1640625" customWidth="1"/>
    <col min="15" max="15" width="7.83203125" customWidth="1"/>
    <col min="16" max="16" width="6.5" customWidth="1"/>
    <col min="17" max="17" width="9.5" customWidth="1"/>
    <col min="18" max="18" width="12.83203125" customWidth="1"/>
  </cols>
  <sheetData>
    <row r="1" spans="1:18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18" ht="15">
      <c r="A2" s="4"/>
      <c r="B2" s="109" t="s">
        <v>20</v>
      </c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18" ht="16" thickBot="1">
      <c r="A3" s="4"/>
      <c r="B3" s="109"/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3" thickTop="1">
      <c r="A4" s="228" t="s">
        <v>25</v>
      </c>
      <c r="B4" s="222" t="s">
        <v>38</v>
      </c>
      <c r="C4" s="222" t="s">
        <v>39</v>
      </c>
      <c r="D4" s="222" t="s">
        <v>37</v>
      </c>
      <c r="E4" s="222" t="s">
        <v>26</v>
      </c>
      <c r="F4" s="222" t="s">
        <v>40</v>
      </c>
      <c r="G4" s="222" t="s">
        <v>41</v>
      </c>
      <c r="H4" s="226" t="s">
        <v>42</v>
      </c>
      <c r="I4" s="226"/>
      <c r="J4" s="226"/>
      <c r="K4" s="220" t="s">
        <v>27</v>
      </c>
      <c r="L4" s="227" t="s">
        <v>43</v>
      </c>
      <c r="M4" s="227"/>
      <c r="N4" s="227"/>
      <c r="O4" s="220" t="s">
        <v>28</v>
      </c>
      <c r="P4" s="222" t="s">
        <v>44</v>
      </c>
      <c r="Q4" s="224" t="s">
        <v>29</v>
      </c>
      <c r="R4" s="208" t="s">
        <v>30</v>
      </c>
    </row>
    <row r="5" spans="1:18" ht="13" thickBot="1">
      <c r="A5" s="229"/>
      <c r="B5" s="230"/>
      <c r="C5" s="230"/>
      <c r="D5" s="230"/>
      <c r="E5" s="230"/>
      <c r="F5" s="223"/>
      <c r="G5" s="223"/>
      <c r="H5" s="22">
        <v>1</v>
      </c>
      <c r="I5" s="22">
        <v>2</v>
      </c>
      <c r="J5" s="22">
        <v>3</v>
      </c>
      <c r="K5" s="221"/>
      <c r="L5" s="22">
        <v>1</v>
      </c>
      <c r="M5" s="22">
        <v>2</v>
      </c>
      <c r="N5" s="22">
        <v>3</v>
      </c>
      <c r="O5" s="221"/>
      <c r="P5" s="223"/>
      <c r="Q5" s="225"/>
      <c r="R5" s="209"/>
    </row>
    <row r="6" spans="1:18" ht="14" thickTop="1" thickBot="1">
      <c r="A6" s="14"/>
      <c r="B6" s="34"/>
      <c r="C6" s="34"/>
      <c r="D6" s="35"/>
      <c r="E6" s="35"/>
      <c r="F6" s="12"/>
      <c r="G6" s="17"/>
      <c r="H6" s="115"/>
      <c r="I6" s="115"/>
      <c r="J6" s="115"/>
      <c r="K6" s="73"/>
      <c r="L6" s="115"/>
      <c r="M6" s="115"/>
      <c r="N6" s="119"/>
      <c r="O6" s="75"/>
      <c r="P6" s="23">
        <f t="shared" ref="P6:P18" si="0">K6+O6</f>
        <v>0</v>
      </c>
      <c r="Q6" s="29" t="e">
        <f>P6*(10^(0.89726074*((LOG10(G6/148.026))^2)))</f>
        <v>#NUM!</v>
      </c>
      <c r="R6" s="19"/>
    </row>
    <row r="7" spans="1:18" ht="13" thickBot="1">
      <c r="A7" s="14"/>
      <c r="B7" s="18"/>
      <c r="C7" s="18"/>
      <c r="D7" s="19"/>
      <c r="E7" s="25"/>
      <c r="F7" s="20"/>
      <c r="G7" s="17"/>
      <c r="H7" s="115"/>
      <c r="I7" s="115"/>
      <c r="J7" s="115"/>
      <c r="K7" s="73"/>
      <c r="L7" s="119"/>
      <c r="M7" s="115"/>
      <c r="N7" s="119"/>
      <c r="O7" s="75"/>
      <c r="P7" s="23">
        <f t="shared" si="0"/>
        <v>0</v>
      </c>
      <c r="Q7" s="29" t="e">
        <f t="shared" ref="Q7:Q18" si="1">P7*(10^(0.89726074*((LOG10(G7/148.026))^2)))</f>
        <v>#NUM!</v>
      </c>
      <c r="R7" s="24"/>
    </row>
    <row r="8" spans="1:18" ht="13" thickBot="1">
      <c r="A8" s="14"/>
      <c r="B8" s="34"/>
      <c r="C8" s="34"/>
      <c r="D8" s="35"/>
      <c r="E8" s="35"/>
      <c r="F8" s="36"/>
      <c r="G8" s="37"/>
      <c r="H8" s="115"/>
      <c r="I8" s="115"/>
      <c r="J8" s="115"/>
      <c r="K8" s="73"/>
      <c r="L8" s="115"/>
      <c r="M8" s="119"/>
      <c r="N8" s="115"/>
      <c r="O8" s="76"/>
      <c r="P8" s="23">
        <f t="shared" si="0"/>
        <v>0</v>
      </c>
      <c r="Q8" s="29" t="e">
        <f t="shared" si="1"/>
        <v>#NUM!</v>
      </c>
      <c r="R8" s="19"/>
    </row>
    <row r="9" spans="1:18" ht="13" thickBot="1">
      <c r="A9" s="33"/>
      <c r="B9" s="15"/>
      <c r="C9" s="15"/>
      <c r="D9" s="19"/>
      <c r="E9" s="16"/>
      <c r="F9" s="12"/>
      <c r="G9" s="17"/>
      <c r="H9" s="115"/>
      <c r="I9" s="115"/>
      <c r="J9" s="115"/>
      <c r="K9" s="73"/>
      <c r="L9" s="115"/>
      <c r="M9" s="119"/>
      <c r="N9" s="115"/>
      <c r="O9" s="75"/>
      <c r="P9" s="23">
        <f t="shared" si="0"/>
        <v>0</v>
      </c>
      <c r="Q9" s="29" t="e">
        <f t="shared" si="1"/>
        <v>#NUM!</v>
      </c>
      <c r="R9" s="38"/>
    </row>
    <row r="10" spans="1:18" ht="13" thickBot="1">
      <c r="A10" s="33"/>
      <c r="B10" s="15"/>
      <c r="C10" s="15"/>
      <c r="D10" s="16"/>
      <c r="E10" s="16"/>
      <c r="F10" s="12"/>
      <c r="G10" s="17"/>
      <c r="H10" s="115"/>
      <c r="I10" s="115"/>
      <c r="J10" s="115"/>
      <c r="K10" s="73"/>
      <c r="L10" s="115"/>
      <c r="M10" s="119"/>
      <c r="N10" s="115"/>
      <c r="O10" s="75"/>
      <c r="P10" s="23">
        <f t="shared" si="0"/>
        <v>0</v>
      </c>
      <c r="Q10" s="29" t="e">
        <f t="shared" si="1"/>
        <v>#NUM!</v>
      </c>
      <c r="R10" s="38"/>
    </row>
    <row r="11" spans="1:18" ht="13" thickBot="1">
      <c r="A11" s="33"/>
      <c r="B11" s="15"/>
      <c r="C11" s="15"/>
      <c r="D11" s="16"/>
      <c r="E11" s="16"/>
      <c r="F11" s="12"/>
      <c r="G11" s="17"/>
      <c r="H11" s="115"/>
      <c r="I11" s="115"/>
      <c r="J11" s="115"/>
      <c r="K11" s="73"/>
      <c r="L11" s="115"/>
      <c r="M11" s="119"/>
      <c r="N11" s="115"/>
      <c r="O11" s="75"/>
      <c r="P11" s="23">
        <f t="shared" si="0"/>
        <v>0</v>
      </c>
      <c r="Q11" s="29" t="e">
        <f t="shared" si="1"/>
        <v>#NUM!</v>
      </c>
      <c r="R11" s="38"/>
    </row>
    <row r="12" spans="1:18" ht="13" thickBot="1">
      <c r="A12" s="14"/>
      <c r="B12" s="34"/>
      <c r="C12" s="81"/>
      <c r="D12" s="46"/>
      <c r="E12" s="45"/>
      <c r="F12" s="20"/>
      <c r="G12" s="21"/>
      <c r="H12" s="116"/>
      <c r="I12" s="115"/>
      <c r="J12" s="115"/>
      <c r="K12" s="73"/>
      <c r="L12" s="119"/>
      <c r="M12" s="115"/>
      <c r="N12" s="119"/>
      <c r="O12" s="75"/>
      <c r="P12" s="23">
        <f t="shared" si="0"/>
        <v>0</v>
      </c>
      <c r="Q12" s="29" t="e">
        <f t="shared" si="1"/>
        <v>#NUM!</v>
      </c>
      <c r="R12" s="24"/>
    </row>
    <row r="13" spans="1:18" ht="13" thickBot="1">
      <c r="A13" s="14"/>
      <c r="B13" s="18"/>
      <c r="C13" s="18"/>
      <c r="D13" s="19"/>
      <c r="E13" s="19"/>
      <c r="F13" s="12"/>
      <c r="G13" s="17"/>
      <c r="H13" s="115"/>
      <c r="I13" s="115"/>
      <c r="J13" s="115"/>
      <c r="K13" s="73"/>
      <c r="L13" s="115"/>
      <c r="M13" s="115"/>
      <c r="N13" s="115"/>
      <c r="O13" s="75"/>
      <c r="P13" s="23">
        <f t="shared" si="0"/>
        <v>0</v>
      </c>
      <c r="Q13" s="29" t="e">
        <f t="shared" si="1"/>
        <v>#NUM!</v>
      </c>
      <c r="R13" s="24"/>
    </row>
    <row r="14" spans="1:18" ht="13" thickBot="1">
      <c r="A14" s="14"/>
      <c r="B14" s="105"/>
      <c r="C14" s="40"/>
      <c r="D14" s="41"/>
      <c r="E14" s="41"/>
      <c r="F14" s="42"/>
      <c r="G14" s="43"/>
      <c r="H14" s="117"/>
      <c r="I14" s="118"/>
      <c r="J14" s="115"/>
      <c r="K14" s="73"/>
      <c r="L14" s="119"/>
      <c r="M14" s="119"/>
      <c r="N14" s="115"/>
      <c r="O14" s="76"/>
      <c r="P14" s="23">
        <f t="shared" si="0"/>
        <v>0</v>
      </c>
      <c r="Q14" s="29" t="e">
        <f t="shared" si="1"/>
        <v>#NUM!</v>
      </c>
      <c r="R14" s="19"/>
    </row>
    <row r="15" spans="1:18" ht="13" thickBot="1">
      <c r="A15" s="25"/>
      <c r="B15" s="26"/>
      <c r="C15" s="26"/>
      <c r="D15" s="25"/>
      <c r="E15" s="25"/>
      <c r="F15" s="28"/>
      <c r="G15" s="29"/>
      <c r="H15" s="117"/>
      <c r="I15" s="117"/>
      <c r="J15" s="117"/>
      <c r="K15" s="77"/>
      <c r="L15" s="117"/>
      <c r="M15" s="117"/>
      <c r="N15" s="117"/>
      <c r="O15" s="78"/>
      <c r="P15" s="30">
        <f t="shared" si="0"/>
        <v>0</v>
      </c>
      <c r="Q15" s="29" t="e">
        <f t="shared" si="1"/>
        <v>#NUM!</v>
      </c>
      <c r="R15" s="38"/>
    </row>
    <row r="16" spans="1:18" ht="13" thickBot="1">
      <c r="A16" s="25"/>
      <c r="B16" s="32"/>
      <c r="C16" s="32"/>
      <c r="D16" s="25"/>
      <c r="E16" s="47"/>
      <c r="F16" s="28"/>
      <c r="G16" s="29"/>
      <c r="H16" s="117"/>
      <c r="I16" s="117"/>
      <c r="J16" s="117"/>
      <c r="K16" s="77"/>
      <c r="L16" s="117"/>
      <c r="M16" s="117"/>
      <c r="N16" s="117"/>
      <c r="O16" s="78"/>
      <c r="P16" s="30">
        <f t="shared" si="0"/>
        <v>0</v>
      </c>
      <c r="Q16" s="29" t="e">
        <f t="shared" si="1"/>
        <v>#NUM!</v>
      </c>
      <c r="R16" s="24"/>
    </row>
    <row r="17" spans="1:18" ht="13" thickBot="1">
      <c r="A17" s="10"/>
      <c r="B17" s="106"/>
      <c r="C17" s="106"/>
      <c r="D17" s="11"/>
      <c r="E17" s="47"/>
      <c r="F17" s="36"/>
      <c r="G17" s="107"/>
      <c r="H17" s="119"/>
      <c r="I17" s="119"/>
      <c r="J17" s="119"/>
      <c r="K17" s="72"/>
      <c r="L17" s="115"/>
      <c r="M17" s="115"/>
      <c r="N17" s="115"/>
      <c r="O17" s="108"/>
      <c r="P17" s="23">
        <f t="shared" si="0"/>
        <v>0</v>
      </c>
      <c r="Q17" s="29" t="e">
        <f t="shared" si="1"/>
        <v>#NUM!</v>
      </c>
      <c r="R17" s="11"/>
    </row>
    <row r="18" spans="1:18" ht="13" thickBot="1">
      <c r="A18" s="25"/>
      <c r="B18" s="26"/>
      <c r="C18" s="26"/>
      <c r="D18" s="27"/>
      <c r="E18" s="47"/>
      <c r="F18" s="28"/>
      <c r="G18" s="29"/>
      <c r="H18" s="117"/>
      <c r="I18" s="117"/>
      <c r="J18" s="117"/>
      <c r="K18" s="77"/>
      <c r="L18" s="117"/>
      <c r="M18" s="117"/>
      <c r="N18" s="117"/>
      <c r="O18" s="78"/>
      <c r="P18" s="30">
        <f t="shared" si="0"/>
        <v>0</v>
      </c>
      <c r="Q18" s="29" t="e">
        <f t="shared" si="1"/>
        <v>#NUM!</v>
      </c>
      <c r="R18" s="19"/>
    </row>
    <row r="23" spans="1:18" ht="16" thickBot="1">
      <c r="B23" s="112" t="s">
        <v>21</v>
      </c>
    </row>
    <row r="24" spans="1:18" ht="13" thickBot="1">
      <c r="A24" s="39"/>
      <c r="B24" s="26"/>
      <c r="C24" s="26"/>
      <c r="D24" s="25"/>
      <c r="E24" s="25"/>
      <c r="F24" s="28"/>
      <c r="G24" s="29"/>
      <c r="H24" s="117"/>
      <c r="I24" s="117"/>
      <c r="J24" s="117"/>
      <c r="K24" s="77"/>
      <c r="L24" s="117"/>
      <c r="M24" s="117"/>
      <c r="N24" s="117"/>
      <c r="O24" s="78"/>
      <c r="P24" s="30">
        <f t="shared" ref="P24:P50" si="2">K24+O24</f>
        <v>0</v>
      </c>
      <c r="Q24" s="29" t="e">
        <f t="shared" ref="Q24:Q50" si="3">P24*(10^(0.794358141*((LOG10(G24/174.393))^2)))</f>
        <v>#NUM!</v>
      </c>
      <c r="R24" s="39"/>
    </row>
    <row r="25" spans="1:18" ht="13" thickBot="1">
      <c r="A25" s="39"/>
      <c r="B25" s="32"/>
      <c r="C25" s="32"/>
      <c r="D25" s="25"/>
      <c r="E25" s="25"/>
      <c r="F25" s="28"/>
      <c r="G25" s="29"/>
      <c r="H25" s="117"/>
      <c r="I25" s="117"/>
      <c r="J25" s="117"/>
      <c r="K25" s="77"/>
      <c r="L25" s="117"/>
      <c r="M25" s="117"/>
      <c r="N25" s="117"/>
      <c r="O25" s="78"/>
      <c r="P25" s="30">
        <f t="shared" si="2"/>
        <v>0</v>
      </c>
      <c r="Q25" s="29" t="e">
        <f t="shared" si="3"/>
        <v>#NUM!</v>
      </c>
      <c r="R25" s="39"/>
    </row>
    <row r="26" spans="1:18" ht="13" thickBot="1">
      <c r="A26" s="39"/>
      <c r="B26" s="26"/>
      <c r="C26" s="26"/>
      <c r="D26" s="25"/>
      <c r="E26" s="27"/>
      <c r="F26" s="28"/>
      <c r="G26" s="29"/>
      <c r="H26" s="117"/>
      <c r="I26" s="117"/>
      <c r="J26" s="117"/>
      <c r="K26" s="77"/>
      <c r="L26" s="117"/>
      <c r="M26" s="117"/>
      <c r="N26" s="117"/>
      <c r="O26" s="78"/>
      <c r="P26" s="30">
        <f t="shared" si="2"/>
        <v>0</v>
      </c>
      <c r="Q26" s="29" t="e">
        <f>P26*(10^(0.794358141*((LOG10(G26/174.393))^2)))</f>
        <v>#NUM!</v>
      </c>
      <c r="R26" s="39"/>
    </row>
    <row r="27" spans="1:18" ht="13" thickBot="1">
      <c r="A27" s="39"/>
      <c r="B27" s="26"/>
      <c r="C27" s="26"/>
      <c r="D27" s="25"/>
      <c r="E27" s="27"/>
      <c r="F27" s="42"/>
      <c r="G27" s="43"/>
      <c r="H27" s="117"/>
      <c r="I27" s="117"/>
      <c r="J27" s="117"/>
      <c r="K27" s="77"/>
      <c r="L27" s="117"/>
      <c r="M27" s="117"/>
      <c r="N27" s="117"/>
      <c r="O27" s="79"/>
      <c r="P27" s="30">
        <f t="shared" si="2"/>
        <v>0</v>
      </c>
      <c r="Q27" s="29" t="e">
        <f t="shared" si="3"/>
        <v>#NUM!</v>
      </c>
      <c r="R27" s="39"/>
    </row>
    <row r="28" spans="1:18" ht="13" thickBot="1">
      <c r="A28" s="10"/>
      <c r="B28" s="110"/>
      <c r="C28" s="110"/>
      <c r="D28" s="111"/>
      <c r="E28" s="41"/>
      <c r="F28" s="12"/>
      <c r="G28" s="13"/>
      <c r="H28" s="119"/>
      <c r="I28" s="119"/>
      <c r="J28" s="119"/>
      <c r="K28" s="72"/>
      <c r="L28" s="115"/>
      <c r="M28" s="115"/>
      <c r="N28" s="115"/>
      <c r="O28" s="74"/>
      <c r="P28" s="23">
        <f t="shared" si="2"/>
        <v>0</v>
      </c>
      <c r="Q28" s="29" t="e">
        <f t="shared" si="3"/>
        <v>#NUM!</v>
      </c>
      <c r="R28" s="11"/>
    </row>
    <row r="29" spans="1:18" ht="13" thickBot="1">
      <c r="A29" s="14"/>
      <c r="B29" s="18"/>
      <c r="C29" s="18"/>
      <c r="D29" s="19"/>
      <c r="E29" s="19"/>
      <c r="F29" s="12"/>
      <c r="G29" s="17"/>
      <c r="H29" s="115"/>
      <c r="I29" s="115"/>
      <c r="J29" s="115"/>
      <c r="K29" s="73"/>
      <c r="L29" s="115"/>
      <c r="M29" s="115"/>
      <c r="N29" s="115"/>
      <c r="O29" s="75"/>
      <c r="P29" s="23">
        <f t="shared" si="2"/>
        <v>0</v>
      </c>
      <c r="Q29" s="29" t="e">
        <f t="shared" si="3"/>
        <v>#NUM!</v>
      </c>
      <c r="R29" s="24"/>
    </row>
    <row r="30" spans="1:18" ht="13" thickBot="1">
      <c r="A30" s="14"/>
      <c r="B30" s="34"/>
      <c r="C30" s="34"/>
      <c r="D30" s="35"/>
      <c r="E30" s="19"/>
      <c r="F30" s="36"/>
      <c r="G30" s="37"/>
      <c r="H30" s="115"/>
      <c r="I30" s="115"/>
      <c r="J30" s="115"/>
      <c r="K30" s="73"/>
      <c r="L30" s="115"/>
      <c r="M30" s="119"/>
      <c r="N30" s="115"/>
      <c r="O30" s="76"/>
      <c r="P30" s="23">
        <f t="shared" si="2"/>
        <v>0</v>
      </c>
      <c r="Q30" s="29" t="e">
        <f t="shared" si="3"/>
        <v>#NUM!</v>
      </c>
      <c r="R30" s="19"/>
    </row>
    <row r="31" spans="1:18" ht="13" thickBot="1">
      <c r="A31" s="14"/>
      <c r="B31" s="15"/>
      <c r="C31" s="15"/>
      <c r="D31" s="16"/>
      <c r="E31" s="48"/>
      <c r="F31" s="12"/>
      <c r="G31" s="17"/>
      <c r="H31" s="115"/>
      <c r="I31" s="115"/>
      <c r="J31" s="115"/>
      <c r="K31" s="73"/>
      <c r="L31" s="115"/>
      <c r="M31" s="115"/>
      <c r="N31" s="119"/>
      <c r="O31" s="75"/>
      <c r="P31" s="23">
        <f t="shared" si="2"/>
        <v>0</v>
      </c>
      <c r="Q31" s="29" t="e">
        <f t="shared" si="3"/>
        <v>#NUM!</v>
      </c>
      <c r="R31" s="19"/>
    </row>
    <row r="32" spans="1:18" ht="13" thickBot="1">
      <c r="A32" s="14"/>
      <c r="B32" s="15"/>
      <c r="C32" s="15"/>
      <c r="D32" s="16"/>
      <c r="E32" s="27"/>
      <c r="F32" s="20"/>
      <c r="G32" s="17"/>
      <c r="H32" s="115"/>
      <c r="I32" s="115"/>
      <c r="J32" s="115"/>
      <c r="K32" s="73"/>
      <c r="L32" s="119"/>
      <c r="M32" s="115"/>
      <c r="N32" s="119"/>
      <c r="O32" s="75"/>
      <c r="P32" s="23">
        <f t="shared" si="2"/>
        <v>0</v>
      </c>
      <c r="Q32" s="29" t="e">
        <f t="shared" si="3"/>
        <v>#NUM!</v>
      </c>
      <c r="R32" s="24"/>
    </row>
    <row r="33" spans="1:18" ht="13" thickBot="1">
      <c r="A33" s="33"/>
      <c r="B33" s="34"/>
      <c r="C33" s="34"/>
      <c r="D33" s="35"/>
      <c r="E33" s="27"/>
      <c r="F33" s="36"/>
      <c r="G33" s="37"/>
      <c r="H33" s="115"/>
      <c r="I33" s="115"/>
      <c r="J33" s="115"/>
      <c r="K33" s="73"/>
      <c r="L33" s="115"/>
      <c r="M33" s="119"/>
      <c r="N33" s="115"/>
      <c r="O33" s="76"/>
      <c r="P33" s="23">
        <f t="shared" si="2"/>
        <v>0</v>
      </c>
      <c r="Q33" s="29" t="e">
        <f t="shared" si="3"/>
        <v>#NUM!</v>
      </c>
      <c r="R33" s="38"/>
    </row>
    <row r="34" spans="1:18" ht="13" thickBot="1">
      <c r="A34" s="33"/>
      <c r="B34" s="18"/>
      <c r="C34" s="18"/>
      <c r="D34" s="19"/>
      <c r="E34" s="19"/>
      <c r="F34" s="12"/>
      <c r="G34" s="17"/>
      <c r="H34" s="115"/>
      <c r="I34" s="115"/>
      <c r="J34" s="115"/>
      <c r="K34" s="73"/>
      <c r="L34" s="115"/>
      <c r="M34" s="119"/>
      <c r="N34" s="115"/>
      <c r="O34" s="75"/>
      <c r="P34" s="23">
        <f t="shared" si="2"/>
        <v>0</v>
      </c>
      <c r="Q34" s="29" t="e">
        <f t="shared" si="3"/>
        <v>#NUM!</v>
      </c>
      <c r="R34" s="38"/>
    </row>
    <row r="35" spans="1:18" ht="13" thickBot="1">
      <c r="A35" s="33"/>
      <c r="B35" s="15"/>
      <c r="C35" s="15"/>
      <c r="D35" s="16"/>
      <c r="E35" s="16"/>
      <c r="F35" s="12"/>
      <c r="G35" s="17"/>
      <c r="H35" s="115"/>
      <c r="I35" s="115"/>
      <c r="J35" s="115"/>
      <c r="K35" s="73"/>
      <c r="L35" s="115"/>
      <c r="M35" s="119"/>
      <c r="N35" s="115"/>
      <c r="O35" s="75"/>
      <c r="P35" s="23">
        <f t="shared" si="2"/>
        <v>0</v>
      </c>
      <c r="Q35" s="29" t="e">
        <f t="shared" si="3"/>
        <v>#NUM!</v>
      </c>
      <c r="R35" s="38"/>
    </row>
    <row r="36" spans="1:18" ht="13" thickBot="1">
      <c r="A36" s="14"/>
      <c r="B36" s="34"/>
      <c r="C36" s="81"/>
      <c r="D36" s="82"/>
      <c r="E36" s="104"/>
      <c r="F36" s="44"/>
      <c r="G36" s="83"/>
      <c r="H36" s="116"/>
      <c r="I36" s="115"/>
      <c r="J36" s="115"/>
      <c r="K36" s="73"/>
      <c r="L36" s="119"/>
      <c r="M36" s="115"/>
      <c r="N36" s="119"/>
      <c r="O36" s="76"/>
      <c r="P36" s="23">
        <f t="shared" si="2"/>
        <v>0</v>
      </c>
      <c r="Q36" s="29" t="e">
        <f t="shared" si="3"/>
        <v>#NUM!</v>
      </c>
      <c r="R36" s="24"/>
    </row>
    <row r="37" spans="1:18" ht="13" thickBot="1">
      <c r="A37" s="14"/>
      <c r="B37" s="105"/>
      <c r="C37" s="40"/>
      <c r="D37" s="41"/>
      <c r="E37" s="27"/>
      <c r="F37" s="42"/>
      <c r="G37" s="43"/>
      <c r="H37" s="117"/>
      <c r="I37" s="118"/>
      <c r="J37" s="115"/>
      <c r="K37" s="73"/>
      <c r="L37" s="119"/>
      <c r="M37" s="119"/>
      <c r="N37" s="115"/>
      <c r="O37" s="76"/>
      <c r="P37" s="23">
        <f t="shared" si="2"/>
        <v>0</v>
      </c>
      <c r="Q37" s="29" t="e">
        <f t="shared" si="3"/>
        <v>#NUM!</v>
      </c>
      <c r="R37" s="19"/>
    </row>
    <row r="38" spans="1:18" ht="13" thickBot="1">
      <c r="A38" s="10"/>
      <c r="B38" s="110"/>
      <c r="C38" s="110"/>
      <c r="D38" s="111"/>
      <c r="E38" s="27"/>
      <c r="F38" s="36"/>
      <c r="G38" s="107"/>
      <c r="H38" s="119"/>
      <c r="I38" s="119"/>
      <c r="J38" s="119"/>
      <c r="K38" s="72"/>
      <c r="L38" s="115"/>
      <c r="M38" s="115"/>
      <c r="N38" s="115"/>
      <c r="O38" s="108"/>
      <c r="P38" s="23">
        <f t="shared" si="2"/>
        <v>0</v>
      </c>
      <c r="Q38" s="29" t="e">
        <f t="shared" si="3"/>
        <v>#NUM!</v>
      </c>
      <c r="R38" s="11"/>
    </row>
    <row r="39" spans="1:18" ht="13" thickBot="1">
      <c r="A39" s="14"/>
      <c r="B39" s="18"/>
      <c r="C39" s="18"/>
      <c r="D39" s="19"/>
      <c r="E39" s="48"/>
      <c r="F39" s="12"/>
      <c r="G39" s="17"/>
      <c r="H39" s="115"/>
      <c r="I39" s="115"/>
      <c r="J39" s="115"/>
      <c r="K39" s="73"/>
      <c r="L39" s="115"/>
      <c r="M39" s="115"/>
      <c r="N39" s="115"/>
      <c r="O39" s="75"/>
      <c r="P39" s="23">
        <f t="shared" si="2"/>
        <v>0</v>
      </c>
      <c r="Q39" s="29" t="e">
        <f t="shared" si="3"/>
        <v>#NUM!</v>
      </c>
      <c r="R39" s="24"/>
    </row>
    <row r="40" spans="1:18" ht="13" thickBot="1">
      <c r="A40" s="14"/>
      <c r="B40" s="15"/>
      <c r="C40" s="15"/>
      <c r="D40" s="16"/>
      <c r="E40" s="19"/>
      <c r="F40" s="36"/>
      <c r="G40" s="37"/>
      <c r="H40" s="115"/>
      <c r="I40" s="115"/>
      <c r="J40" s="115"/>
      <c r="K40" s="73"/>
      <c r="L40" s="115"/>
      <c r="M40" s="115"/>
      <c r="N40" s="119"/>
      <c r="O40" s="76"/>
      <c r="P40" s="23">
        <f t="shared" si="2"/>
        <v>0</v>
      </c>
      <c r="Q40" s="29" t="e">
        <f t="shared" si="3"/>
        <v>#NUM!</v>
      </c>
      <c r="R40" s="19"/>
    </row>
    <row r="41" spans="1:18" ht="13" thickBot="1">
      <c r="A41" s="14"/>
      <c r="B41" s="15"/>
      <c r="C41" s="15"/>
      <c r="D41" s="19"/>
      <c r="E41" s="27"/>
      <c r="F41" s="20"/>
      <c r="G41" s="17"/>
      <c r="H41" s="115"/>
      <c r="I41" s="115"/>
      <c r="J41" s="115"/>
      <c r="K41" s="73"/>
      <c r="L41" s="119"/>
      <c r="M41" s="115"/>
      <c r="N41" s="119"/>
      <c r="O41" s="75"/>
      <c r="P41" s="23">
        <f t="shared" si="2"/>
        <v>0</v>
      </c>
      <c r="Q41" s="29" t="e">
        <f t="shared" si="3"/>
        <v>#NUM!</v>
      </c>
      <c r="R41" s="24"/>
    </row>
    <row r="42" spans="1:18" ht="13" thickBot="1">
      <c r="A42" s="14"/>
      <c r="B42" s="15"/>
      <c r="C42" s="15"/>
      <c r="D42" s="16"/>
      <c r="E42" s="19"/>
      <c r="F42" s="36"/>
      <c r="G42" s="37"/>
      <c r="H42" s="115"/>
      <c r="I42" s="115"/>
      <c r="J42" s="115"/>
      <c r="K42" s="73"/>
      <c r="L42" s="115"/>
      <c r="M42" s="119"/>
      <c r="N42" s="115"/>
      <c r="O42" s="76"/>
      <c r="P42" s="23">
        <f t="shared" si="2"/>
        <v>0</v>
      </c>
      <c r="Q42" s="29" t="e">
        <f t="shared" si="3"/>
        <v>#NUM!</v>
      </c>
      <c r="R42" s="19"/>
    </row>
    <row r="43" spans="1:18" ht="13" thickBot="1">
      <c r="A43" s="25"/>
      <c r="B43" s="87"/>
      <c r="C43" s="87"/>
      <c r="D43" s="88"/>
      <c r="E43" s="27"/>
      <c r="F43" s="90"/>
      <c r="G43" s="88"/>
      <c r="H43" s="120"/>
      <c r="I43" s="120"/>
      <c r="J43" s="120"/>
      <c r="K43" s="90"/>
      <c r="L43" s="120"/>
      <c r="M43" s="120"/>
      <c r="N43" s="120"/>
      <c r="O43" s="93"/>
      <c r="P43" s="30">
        <f t="shared" si="2"/>
        <v>0</v>
      </c>
      <c r="Q43" s="29" t="e">
        <f t="shared" si="3"/>
        <v>#NUM!</v>
      </c>
      <c r="R43" s="25"/>
    </row>
    <row r="44" spans="1:18" ht="13" thickBot="1">
      <c r="A44" s="33"/>
      <c r="B44" s="34"/>
      <c r="C44" s="34"/>
      <c r="D44" s="35"/>
      <c r="E44" s="35"/>
      <c r="F44" s="12"/>
      <c r="G44" s="17"/>
      <c r="H44" s="115"/>
      <c r="I44" s="115"/>
      <c r="J44" s="115"/>
      <c r="K44" s="73"/>
      <c r="L44" s="115"/>
      <c r="M44" s="119"/>
      <c r="N44" s="115"/>
      <c r="O44" s="75"/>
      <c r="P44" s="23">
        <f t="shared" si="2"/>
        <v>0</v>
      </c>
      <c r="Q44" s="29" t="e">
        <f t="shared" si="3"/>
        <v>#NUM!</v>
      </c>
      <c r="R44" s="38"/>
    </row>
    <row r="45" spans="1:18" ht="13" thickBot="1">
      <c r="A45" s="33"/>
      <c r="B45" s="15"/>
      <c r="C45" s="15"/>
      <c r="D45" s="19"/>
      <c r="E45" s="48"/>
      <c r="F45" s="36"/>
      <c r="G45" s="37"/>
      <c r="H45" s="115"/>
      <c r="I45" s="115"/>
      <c r="J45" s="115"/>
      <c r="K45" s="73"/>
      <c r="L45" s="115"/>
      <c r="M45" s="119"/>
      <c r="N45" s="115"/>
      <c r="O45" s="76"/>
      <c r="P45" s="23">
        <f t="shared" si="2"/>
        <v>0</v>
      </c>
      <c r="Q45" s="29" t="e">
        <f t="shared" si="3"/>
        <v>#NUM!</v>
      </c>
      <c r="R45" s="38"/>
    </row>
    <row r="46" spans="1:18" ht="13" thickBot="1">
      <c r="A46" s="80"/>
      <c r="B46" s="81"/>
      <c r="C46" s="81"/>
      <c r="D46" s="82"/>
      <c r="E46" s="82"/>
      <c r="F46" s="44"/>
      <c r="G46" s="83"/>
      <c r="H46" s="116"/>
      <c r="I46" s="116"/>
      <c r="J46" s="116"/>
      <c r="K46" s="91"/>
      <c r="L46" s="116"/>
      <c r="M46" s="121"/>
      <c r="N46" s="116"/>
      <c r="O46" s="92"/>
      <c r="P46" s="84">
        <f t="shared" si="2"/>
        <v>0</v>
      </c>
      <c r="Q46" s="29" t="e">
        <f t="shared" si="3"/>
        <v>#NUM!</v>
      </c>
      <c r="R46" s="85"/>
    </row>
    <row r="47" spans="1:18" ht="13" thickBot="1">
      <c r="A47" s="25"/>
      <c r="B47" s="26"/>
      <c r="C47" s="26"/>
      <c r="D47" s="27"/>
      <c r="E47" s="27"/>
      <c r="F47" s="28"/>
      <c r="G47" s="29"/>
      <c r="H47" s="117"/>
      <c r="I47" s="117"/>
      <c r="J47" s="117"/>
      <c r="K47" s="77"/>
      <c r="L47" s="117"/>
      <c r="M47" s="117"/>
      <c r="N47" s="117"/>
      <c r="O47" s="78"/>
      <c r="P47" s="30">
        <f t="shared" si="2"/>
        <v>0</v>
      </c>
      <c r="Q47" s="29" t="e">
        <f t="shared" si="3"/>
        <v>#NUM!</v>
      </c>
      <c r="R47" s="31"/>
    </row>
    <row r="48" spans="1:18" ht="13" thickBot="1">
      <c r="A48" s="25"/>
      <c r="B48" s="26"/>
      <c r="C48" s="26"/>
      <c r="D48" s="27"/>
      <c r="E48" s="27"/>
      <c r="F48" s="28"/>
      <c r="G48" s="29"/>
      <c r="H48" s="117"/>
      <c r="I48" s="117"/>
      <c r="J48" s="117"/>
      <c r="K48" s="77"/>
      <c r="L48" s="117"/>
      <c r="M48" s="117"/>
      <c r="N48" s="117"/>
      <c r="O48" s="78"/>
      <c r="P48" s="30">
        <f t="shared" si="2"/>
        <v>0</v>
      </c>
      <c r="Q48" s="29" t="e">
        <f t="shared" si="3"/>
        <v>#NUM!</v>
      </c>
      <c r="R48" s="31"/>
    </row>
    <row r="49" spans="1:18" ht="13" thickBot="1">
      <c r="A49" s="25"/>
      <c r="B49" s="32"/>
      <c r="C49" s="32"/>
      <c r="D49" s="25"/>
      <c r="E49" s="47"/>
      <c r="F49" s="28"/>
      <c r="G49" s="29"/>
      <c r="H49" s="117"/>
      <c r="I49" s="117"/>
      <c r="J49" s="117"/>
      <c r="K49" s="77"/>
      <c r="L49" s="117"/>
      <c r="M49" s="117"/>
      <c r="N49" s="117"/>
      <c r="O49" s="78"/>
      <c r="P49" s="30">
        <f t="shared" si="2"/>
        <v>0</v>
      </c>
      <c r="Q49" s="29" t="e">
        <f t="shared" si="3"/>
        <v>#NUM!</v>
      </c>
      <c r="R49" s="25"/>
    </row>
    <row r="50" spans="1:18" ht="13" thickBot="1">
      <c r="A50" s="86"/>
      <c r="B50" s="26"/>
      <c r="C50" s="26"/>
      <c r="D50" s="27"/>
      <c r="E50" s="47"/>
      <c r="F50" s="28"/>
      <c r="G50" s="29"/>
      <c r="H50" s="117"/>
      <c r="I50" s="117"/>
      <c r="J50" s="117"/>
      <c r="K50" s="77"/>
      <c r="L50" s="117"/>
      <c r="M50" s="117"/>
      <c r="N50" s="117"/>
      <c r="O50" s="78"/>
      <c r="P50" s="30">
        <f t="shared" si="2"/>
        <v>0</v>
      </c>
      <c r="Q50" s="29" t="e">
        <f t="shared" si="3"/>
        <v>#NUM!</v>
      </c>
      <c r="R50" s="25"/>
    </row>
  </sheetData>
  <sortState ref="B23:Q48">
    <sortCondition ref="F24:F48"/>
  </sortState>
  <mergeCells count="14">
    <mergeCell ref="F4:F5"/>
    <mergeCell ref="G4:G5"/>
    <mergeCell ref="K4:K5"/>
    <mergeCell ref="A4:A5"/>
    <mergeCell ref="B4:B5"/>
    <mergeCell ref="C4:C5"/>
    <mergeCell ref="D4:D5"/>
    <mergeCell ref="E4:E5"/>
    <mergeCell ref="O4:O5"/>
    <mergeCell ref="P4:P5"/>
    <mergeCell ref="Q4:Q5"/>
    <mergeCell ref="R4:R5"/>
    <mergeCell ref="H4:J4"/>
    <mergeCell ref="L4:N4"/>
  </mergeCells>
  <phoneticPr fontId="2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:G1"/>
  <sheetViews>
    <sheetView zoomScale="130" zoomScaleNormal="130" zoomScalePageLayoutView="130" workbookViewId="0">
      <selection activeCell="F8" sqref="F8"/>
    </sheetView>
  </sheetViews>
  <sheetFormatPr baseColWidth="10" defaultColWidth="9.33203125" defaultRowHeight="12"/>
  <cols>
    <col min="1" max="4" width="9.33203125" style="1"/>
    <col min="5" max="5" width="9.33203125" style="2"/>
    <col min="6" max="6" width="9.33203125" style="1"/>
    <col min="7" max="7" width="9.33203125" style="3"/>
    <col min="8" max="16384" width="9.33203125" style="1"/>
  </cols>
  <sheetData/>
  <sortState ref="Q21:AF47">
    <sortCondition descending="1" ref="U21:U47"/>
    <sortCondition descending="1" ref="T21:T47"/>
  </sortState>
  <phoneticPr fontId="27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May,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2"/>
  <sheetViews>
    <sheetView zoomScale="130" workbookViewId="0">
      <selection activeCell="E35" sqref="E35"/>
    </sheetView>
  </sheetViews>
  <sheetFormatPr baseColWidth="10" defaultRowHeight="12"/>
  <cols>
    <col min="3" max="3" width="14" customWidth="1"/>
    <col min="4" max="4" width="13.83203125" customWidth="1"/>
  </cols>
  <sheetData>
    <row r="1" spans="1:21" ht="15">
      <c r="A1" s="8"/>
      <c r="B1" s="5" t="s">
        <v>22</v>
      </c>
      <c r="C1" s="5"/>
      <c r="D1" s="9"/>
      <c r="E1" s="9"/>
      <c r="F1" s="6"/>
      <c r="G1" s="6"/>
      <c r="H1" s="6"/>
      <c r="I1" s="5"/>
      <c r="J1" s="5"/>
      <c r="K1" s="5" t="s">
        <v>23</v>
      </c>
      <c r="L1" s="4"/>
      <c r="M1" s="5"/>
      <c r="N1" s="5"/>
      <c r="O1" s="5"/>
      <c r="P1" s="5"/>
      <c r="Q1" s="5"/>
      <c r="R1" s="5"/>
    </row>
    <row r="2" spans="1:21" ht="15">
      <c r="A2" s="4"/>
      <c r="B2" s="109"/>
      <c r="C2" s="5"/>
      <c r="D2" s="6"/>
      <c r="E2" s="6"/>
      <c r="F2" s="5"/>
      <c r="G2" s="7"/>
      <c r="H2" s="5"/>
      <c r="I2" s="5"/>
      <c r="J2" s="5"/>
      <c r="K2" s="5" t="s">
        <v>24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3"/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50" customFormat="1" ht="20.25" customHeight="1" thickBot="1">
      <c r="A4" s="53"/>
      <c r="C4" s="49"/>
      <c r="D4" s="49"/>
      <c r="S4" s="51"/>
      <c r="T4" s="51"/>
      <c r="U4" s="52"/>
    </row>
    <row r="5" spans="1:21">
      <c r="A5" s="216" t="s">
        <v>25</v>
      </c>
      <c r="B5" s="210" t="s">
        <v>135</v>
      </c>
      <c r="C5" s="210" t="s">
        <v>39</v>
      </c>
      <c r="D5" s="210" t="s">
        <v>37</v>
      </c>
      <c r="E5" s="210" t="s">
        <v>26</v>
      </c>
      <c r="F5" s="210" t="s">
        <v>40</v>
      </c>
      <c r="G5" s="210" t="s">
        <v>41</v>
      </c>
      <c r="H5" s="212" t="s">
        <v>42</v>
      </c>
      <c r="I5" s="212"/>
      <c r="J5" s="212"/>
      <c r="K5" s="213" t="s">
        <v>27</v>
      </c>
      <c r="L5" s="215" t="s">
        <v>43</v>
      </c>
      <c r="M5" s="215"/>
      <c r="N5" s="215"/>
      <c r="O5" s="213" t="s">
        <v>28</v>
      </c>
      <c r="P5" s="210" t="s">
        <v>44</v>
      </c>
      <c r="Q5" s="206" t="s">
        <v>29</v>
      </c>
      <c r="R5" s="208" t="s">
        <v>30</v>
      </c>
    </row>
    <row r="6" spans="1:21" ht="13" thickBot="1">
      <c r="A6" s="217"/>
      <c r="B6" s="218"/>
      <c r="C6" s="218"/>
      <c r="D6" s="218"/>
      <c r="E6" s="218"/>
      <c r="F6" s="211"/>
      <c r="G6" s="211"/>
      <c r="H6" s="125">
        <v>1</v>
      </c>
      <c r="I6" s="125">
        <v>2</v>
      </c>
      <c r="J6" s="125">
        <v>3</v>
      </c>
      <c r="K6" s="214"/>
      <c r="L6" s="125">
        <v>1</v>
      </c>
      <c r="M6" s="125">
        <v>2</v>
      </c>
      <c r="N6" s="125">
        <v>3</v>
      </c>
      <c r="O6" s="214"/>
      <c r="P6" s="211"/>
      <c r="Q6" s="207"/>
      <c r="R6" s="219"/>
    </row>
    <row r="7" spans="1:21" ht="21" customHeight="1" thickBot="1">
      <c r="A7" s="145" t="s">
        <v>3</v>
      </c>
      <c r="B7" s="110" t="s">
        <v>13</v>
      </c>
      <c r="C7" s="110" t="s">
        <v>145</v>
      </c>
      <c r="D7" s="111" t="s">
        <v>148</v>
      </c>
      <c r="E7" s="25" t="s">
        <v>149</v>
      </c>
      <c r="F7" s="123"/>
      <c r="G7" s="13"/>
      <c r="H7" s="119"/>
      <c r="I7" s="119"/>
      <c r="J7" s="119"/>
      <c r="K7" s="72"/>
      <c r="L7" s="119"/>
      <c r="M7" s="119"/>
      <c r="N7" s="119"/>
      <c r="O7" s="74"/>
      <c r="P7" s="23">
        <f t="shared" ref="P7:P35" si="0">K7+O7</f>
        <v>0</v>
      </c>
      <c r="Q7" s="124" t="e">
        <f>P37*(10^(0.794358141*((LOG10(G37/174.393))^2)))</f>
        <v>#NUM!</v>
      </c>
      <c r="R7" s="11"/>
    </row>
    <row r="8" spans="1:21" ht="21" customHeight="1" thickBot="1">
      <c r="A8" s="148" t="s">
        <v>6</v>
      </c>
      <c r="B8" s="18" t="s">
        <v>146</v>
      </c>
      <c r="C8" s="18" t="s">
        <v>147</v>
      </c>
      <c r="D8" s="111" t="s">
        <v>148</v>
      </c>
      <c r="E8" s="25" t="s">
        <v>149</v>
      </c>
      <c r="F8" s="20"/>
      <c r="G8" s="17"/>
      <c r="H8" s="115"/>
      <c r="I8" s="115"/>
      <c r="J8" s="115"/>
      <c r="K8" s="73"/>
      <c r="L8" s="119"/>
      <c r="M8" s="115"/>
      <c r="N8" s="119"/>
      <c r="O8" s="75"/>
      <c r="P8" s="23">
        <f t="shared" si="0"/>
        <v>0</v>
      </c>
      <c r="Q8" s="29" t="e">
        <f>P37*(10^(0.794358141*((LOG10(G37/174.393))^2)))</f>
        <v>#NUM!</v>
      </c>
      <c r="R8" s="24"/>
    </row>
    <row r="9" spans="1:21" ht="21" customHeight="1" thickBot="1">
      <c r="A9" s="14"/>
      <c r="B9" s="34" t="s">
        <v>151</v>
      </c>
      <c r="C9" s="34" t="s">
        <v>152</v>
      </c>
      <c r="D9" s="25" t="s">
        <v>82</v>
      </c>
      <c r="E9" s="25" t="s">
        <v>149</v>
      </c>
      <c r="F9" s="36"/>
      <c r="G9" s="37"/>
      <c r="H9" s="115"/>
      <c r="I9" s="115"/>
      <c r="J9" s="115"/>
      <c r="K9" s="73"/>
      <c r="L9" s="115"/>
      <c r="M9" s="119"/>
      <c r="N9" s="115"/>
      <c r="O9" s="76"/>
      <c r="P9" s="23">
        <f t="shared" si="0"/>
        <v>0</v>
      </c>
      <c r="Q9" s="29" t="e">
        <f>P37*(10^(0.794358141*((LOG10(G37/174.393))^2)))</f>
        <v>#NUM!</v>
      </c>
      <c r="R9" s="19"/>
    </row>
    <row r="10" spans="1:21" ht="21" customHeight="1" thickBot="1">
      <c r="A10" s="33"/>
      <c r="B10" s="15"/>
      <c r="C10" s="15"/>
      <c r="D10" s="19"/>
      <c r="E10" s="16"/>
      <c r="F10" s="12"/>
      <c r="G10" s="17"/>
      <c r="H10" s="115"/>
      <c r="I10" s="115"/>
      <c r="J10" s="115"/>
      <c r="K10" s="73"/>
      <c r="L10" s="115"/>
      <c r="M10" s="119"/>
      <c r="N10" s="115"/>
      <c r="O10" s="75"/>
      <c r="P10" s="23">
        <f t="shared" si="0"/>
        <v>0</v>
      </c>
      <c r="Q10" s="29" t="e">
        <f>P37*(10^(0.794358141*((LOG10(G37/174.393))^2)))</f>
        <v>#NUM!</v>
      </c>
      <c r="R10" s="38"/>
    </row>
    <row r="11" spans="1:21" ht="21" customHeight="1" thickBot="1">
      <c r="A11" s="146" t="s">
        <v>4</v>
      </c>
      <c r="B11" s="15" t="s">
        <v>153</v>
      </c>
      <c r="C11" s="15" t="s">
        <v>154</v>
      </c>
      <c r="D11" s="16" t="s">
        <v>35</v>
      </c>
      <c r="E11" s="16" t="s">
        <v>158</v>
      </c>
      <c r="F11" s="12">
        <v>63</v>
      </c>
      <c r="G11" s="17"/>
      <c r="H11" s="115"/>
      <c r="I11" s="115"/>
      <c r="J11" s="115"/>
      <c r="K11" s="73"/>
      <c r="L11" s="115"/>
      <c r="M11" s="119"/>
      <c r="N11" s="115"/>
      <c r="O11" s="75"/>
      <c r="P11" s="23">
        <f t="shared" si="0"/>
        <v>0</v>
      </c>
      <c r="Q11" s="29" t="e">
        <f>P37*(10^(0.794358141*((LOG10(G37/174.393))^2)))</f>
        <v>#NUM!</v>
      </c>
      <c r="R11" s="38"/>
    </row>
    <row r="12" spans="1:21" ht="21" customHeight="1" thickBot="1">
      <c r="A12" s="149" t="s">
        <v>7</v>
      </c>
      <c r="B12" s="15" t="s">
        <v>155</v>
      </c>
      <c r="C12" s="15" t="s">
        <v>46</v>
      </c>
      <c r="D12" s="128" t="s">
        <v>157</v>
      </c>
      <c r="E12" s="16" t="s">
        <v>159</v>
      </c>
      <c r="F12" s="12">
        <v>75</v>
      </c>
      <c r="G12" s="17"/>
      <c r="H12" s="115"/>
      <c r="I12" s="115"/>
      <c r="J12" s="115"/>
      <c r="K12" s="73"/>
      <c r="L12" s="115"/>
      <c r="M12" s="119"/>
      <c r="N12" s="115"/>
      <c r="O12" s="75"/>
      <c r="P12" s="23">
        <f t="shared" si="0"/>
        <v>0</v>
      </c>
      <c r="Q12" s="29" t="e">
        <f>P37*(10^(0.794358141*((LOG10(G37/174.393))^2)))</f>
        <v>#NUM!</v>
      </c>
      <c r="R12" s="38"/>
    </row>
    <row r="13" spans="1:21" ht="21" customHeight="1" thickBot="1">
      <c r="A13" s="14"/>
      <c r="B13" s="34" t="s">
        <v>160</v>
      </c>
      <c r="C13" s="81" t="s">
        <v>161</v>
      </c>
      <c r="D13" s="46" t="s">
        <v>156</v>
      </c>
      <c r="E13" s="45" t="s">
        <v>117</v>
      </c>
      <c r="F13" s="20">
        <v>48</v>
      </c>
      <c r="G13" s="21"/>
      <c r="H13" s="116"/>
      <c r="I13" s="115"/>
      <c r="J13" s="115"/>
      <c r="K13" s="73"/>
      <c r="L13" s="119"/>
      <c r="M13" s="115"/>
      <c r="N13" s="119"/>
      <c r="O13" s="75"/>
      <c r="P13" s="23">
        <f t="shared" si="0"/>
        <v>0</v>
      </c>
      <c r="Q13" s="29" t="e">
        <f>P37*(10^(0.794358141*((LOG10(G37/174.393))^2)))</f>
        <v>#NUM!</v>
      </c>
      <c r="R13" s="24"/>
    </row>
    <row r="14" spans="1:21" ht="21" customHeight="1" thickBot="1">
      <c r="A14" s="14"/>
      <c r="B14" s="18" t="s">
        <v>47</v>
      </c>
      <c r="C14" s="18" t="s">
        <v>162</v>
      </c>
      <c r="D14" s="19" t="s">
        <v>156</v>
      </c>
      <c r="E14" s="19" t="s">
        <v>159</v>
      </c>
      <c r="F14" s="12">
        <v>58</v>
      </c>
      <c r="G14" s="17"/>
      <c r="H14" s="115"/>
      <c r="I14" s="115"/>
      <c r="J14" s="115"/>
      <c r="K14" s="73"/>
      <c r="L14" s="115"/>
      <c r="M14" s="115"/>
      <c r="N14" s="115"/>
      <c r="O14" s="75"/>
      <c r="P14" s="23">
        <f t="shared" si="0"/>
        <v>0</v>
      </c>
      <c r="Q14" s="29" t="e">
        <f>P37*(10^(0.794358141*((LOG10(G37/174.393))^2)))</f>
        <v>#NUM!</v>
      </c>
      <c r="R14" s="24"/>
    </row>
    <row r="15" spans="1:21" ht="21" customHeight="1" thickBot="1">
      <c r="A15" s="14"/>
      <c r="B15" s="105" t="s">
        <v>163</v>
      </c>
      <c r="C15" s="40" t="s">
        <v>14</v>
      </c>
      <c r="D15" s="41" t="s">
        <v>36</v>
      </c>
      <c r="E15" s="41" t="s">
        <v>159</v>
      </c>
      <c r="F15" s="42">
        <v>75</v>
      </c>
      <c r="G15" s="43"/>
      <c r="H15" s="117"/>
      <c r="I15" s="118"/>
      <c r="J15" s="115"/>
      <c r="K15" s="73"/>
      <c r="L15" s="119"/>
      <c r="M15" s="119"/>
      <c r="N15" s="115"/>
      <c r="O15" s="76"/>
      <c r="P15" s="23">
        <f t="shared" si="0"/>
        <v>0</v>
      </c>
      <c r="Q15" s="29" t="e">
        <f>P37*(10^(0.794358141*((LOG10(G37/174.393))^2)))</f>
        <v>#NUM!</v>
      </c>
      <c r="R15" s="19"/>
    </row>
    <row r="16" spans="1:21" ht="21" customHeight="1" thickBot="1">
      <c r="A16" s="25"/>
      <c r="B16" s="26" t="s">
        <v>164</v>
      </c>
      <c r="C16" s="26" t="s">
        <v>49</v>
      </c>
      <c r="D16" s="25" t="s">
        <v>156</v>
      </c>
      <c r="E16" s="25" t="s">
        <v>159</v>
      </c>
      <c r="F16" s="28">
        <v>69</v>
      </c>
      <c r="G16" s="29"/>
      <c r="H16" s="117"/>
      <c r="I16" s="117"/>
      <c r="J16" s="117"/>
      <c r="K16" s="77"/>
      <c r="L16" s="117"/>
      <c r="M16" s="117"/>
      <c r="N16" s="117"/>
      <c r="O16" s="78"/>
      <c r="P16" s="30">
        <f t="shared" si="0"/>
        <v>0</v>
      </c>
      <c r="Q16" s="29" t="e">
        <f>P37*(10^(0.794358141*((LOG10(G37/174.393))^2)))</f>
        <v>#NUM!</v>
      </c>
      <c r="R16" s="38"/>
    </row>
    <row r="17" spans="1:18" ht="21" customHeight="1" thickBot="1">
      <c r="A17" s="129"/>
      <c r="B17" s="130" t="s">
        <v>165</v>
      </c>
      <c r="C17" s="130" t="s">
        <v>166</v>
      </c>
      <c r="D17" s="131" t="s">
        <v>156</v>
      </c>
      <c r="E17" s="132" t="s">
        <v>167</v>
      </c>
      <c r="F17" s="44">
        <v>48</v>
      </c>
      <c r="G17" s="133"/>
      <c r="H17" s="121"/>
      <c r="I17" s="121"/>
      <c r="J17" s="121"/>
      <c r="K17" s="134"/>
      <c r="L17" s="116"/>
      <c r="M17" s="116"/>
      <c r="N17" s="116"/>
      <c r="O17" s="135"/>
      <c r="P17" s="84">
        <f t="shared" si="0"/>
        <v>0</v>
      </c>
      <c r="Q17" s="29" t="e">
        <f>P37*(10^(0.794358141*((LOG10(G37/174.393))^2)))</f>
        <v>#NUM!</v>
      </c>
      <c r="R17" s="11"/>
    </row>
    <row r="18" spans="1:18" ht="21" customHeight="1" thickBot="1">
      <c r="A18" s="25"/>
      <c r="B18" s="26" t="s">
        <v>168</v>
      </c>
      <c r="C18" s="26" t="s">
        <v>169</v>
      </c>
      <c r="D18" s="25" t="s">
        <v>2</v>
      </c>
      <c r="E18" s="25" t="s">
        <v>159</v>
      </c>
      <c r="F18" s="42">
        <v>69</v>
      </c>
      <c r="G18" s="43"/>
      <c r="H18" s="117"/>
      <c r="I18" s="117"/>
      <c r="J18" s="117"/>
      <c r="K18" s="77"/>
      <c r="L18" s="117"/>
      <c r="M18" s="117"/>
      <c r="N18" s="117"/>
      <c r="O18" s="79"/>
      <c r="P18" s="30"/>
      <c r="Q18" s="136"/>
      <c r="R18" s="11"/>
    </row>
    <row r="19" spans="1:18" ht="21" customHeight="1" thickBot="1">
      <c r="A19" s="25"/>
      <c r="B19" s="26" t="s">
        <v>0</v>
      </c>
      <c r="C19" s="26" t="s">
        <v>1</v>
      </c>
      <c r="D19" s="25" t="s">
        <v>148</v>
      </c>
      <c r="E19" s="25" t="s">
        <v>159</v>
      </c>
      <c r="F19" s="42">
        <v>53</v>
      </c>
      <c r="G19" s="43"/>
      <c r="H19" s="117"/>
      <c r="I19" s="117"/>
      <c r="J19" s="117"/>
      <c r="K19" s="77"/>
      <c r="L19" s="117"/>
      <c r="M19" s="117"/>
      <c r="N19" s="117"/>
      <c r="O19" s="79"/>
      <c r="P19" s="30"/>
      <c r="Q19" s="136"/>
      <c r="R19" s="11"/>
    </row>
    <row r="20" spans="1:18" ht="21" customHeight="1" thickBot="1">
      <c r="A20" s="25"/>
      <c r="B20" s="26"/>
      <c r="C20" s="26"/>
      <c r="D20" s="25"/>
      <c r="E20" s="47"/>
      <c r="F20" s="42"/>
      <c r="G20" s="43"/>
      <c r="H20" s="117"/>
      <c r="I20" s="117"/>
      <c r="J20" s="117"/>
      <c r="K20" s="77"/>
      <c r="L20" s="117"/>
      <c r="M20" s="117"/>
      <c r="N20" s="117"/>
      <c r="O20" s="79"/>
      <c r="P20" s="30"/>
      <c r="Q20" s="136"/>
      <c r="R20" s="11"/>
    </row>
    <row r="21" spans="1:18" ht="21" customHeight="1" thickBot="1">
      <c r="A21" s="147" t="s">
        <v>5</v>
      </c>
      <c r="B21" s="26" t="s">
        <v>9</v>
      </c>
      <c r="C21" s="26" t="s">
        <v>10</v>
      </c>
      <c r="D21" s="25" t="s">
        <v>75</v>
      </c>
      <c r="E21" s="47" t="s">
        <v>159</v>
      </c>
      <c r="F21" s="42">
        <v>77</v>
      </c>
      <c r="G21" s="43"/>
      <c r="H21" s="117"/>
      <c r="I21" s="117"/>
      <c r="J21" s="117"/>
      <c r="K21" s="77"/>
      <c r="L21" s="117"/>
      <c r="M21" s="117"/>
      <c r="N21" s="117"/>
      <c r="O21" s="79"/>
      <c r="P21" s="30"/>
      <c r="Q21" s="136"/>
      <c r="R21" s="11"/>
    </row>
    <row r="22" spans="1:18" ht="21" customHeight="1" thickBot="1">
      <c r="A22" s="151" t="s">
        <v>106</v>
      </c>
      <c r="B22" s="26" t="s">
        <v>76</v>
      </c>
      <c r="C22" s="26" t="s">
        <v>77</v>
      </c>
      <c r="D22" s="25" t="s">
        <v>156</v>
      </c>
      <c r="E22" s="47" t="s">
        <v>159</v>
      </c>
      <c r="F22" s="42">
        <v>77</v>
      </c>
      <c r="G22" s="43"/>
      <c r="H22" s="117"/>
      <c r="I22" s="117"/>
      <c r="J22" s="117"/>
      <c r="K22" s="77"/>
      <c r="L22" s="117"/>
      <c r="M22" s="117"/>
      <c r="N22" s="117"/>
      <c r="O22" s="79"/>
      <c r="P22" s="30"/>
      <c r="Q22" s="136"/>
      <c r="R22" s="11"/>
    </row>
    <row r="23" spans="1:18" ht="21" customHeight="1" thickBot="1">
      <c r="A23" s="25"/>
      <c r="B23" s="26" t="s">
        <v>78</v>
      </c>
      <c r="C23" s="26" t="s">
        <v>79</v>
      </c>
      <c r="D23" s="25" t="s">
        <v>82</v>
      </c>
      <c r="E23" s="47" t="s">
        <v>159</v>
      </c>
      <c r="F23" s="42">
        <v>94</v>
      </c>
      <c r="G23" s="43"/>
      <c r="H23" s="117"/>
      <c r="I23" s="117"/>
      <c r="J23" s="117"/>
      <c r="K23" s="77"/>
      <c r="L23" s="117"/>
      <c r="M23" s="117"/>
      <c r="N23" s="117"/>
      <c r="O23" s="79"/>
      <c r="P23" s="30"/>
      <c r="Q23" s="136"/>
      <c r="R23" s="11"/>
    </row>
    <row r="24" spans="1:18" ht="21" customHeight="1" thickBot="1">
      <c r="A24" s="25"/>
      <c r="B24" s="26" t="s">
        <v>80</v>
      </c>
      <c r="C24" s="26" t="s">
        <v>81</v>
      </c>
      <c r="D24" s="25" t="s">
        <v>36</v>
      </c>
      <c r="E24" s="47" t="s">
        <v>159</v>
      </c>
      <c r="F24" s="42">
        <v>85</v>
      </c>
      <c r="G24" s="43"/>
      <c r="H24" s="117"/>
      <c r="I24" s="117"/>
      <c r="J24" s="117"/>
      <c r="K24" s="77"/>
      <c r="L24" s="117"/>
      <c r="M24" s="117"/>
      <c r="N24" s="117"/>
      <c r="O24" s="79"/>
      <c r="P24" s="30"/>
      <c r="Q24" s="136"/>
      <c r="R24" s="11"/>
    </row>
    <row r="25" spans="1:18" ht="21" customHeight="1" thickBot="1">
      <c r="A25" s="25"/>
      <c r="B25" s="26" t="s">
        <v>83</v>
      </c>
      <c r="C25" s="26" t="s">
        <v>18</v>
      </c>
      <c r="D25" s="25" t="s">
        <v>89</v>
      </c>
      <c r="E25" s="47" t="s">
        <v>117</v>
      </c>
      <c r="F25" s="42"/>
      <c r="G25" s="43"/>
      <c r="H25" s="117"/>
      <c r="I25" s="117"/>
      <c r="J25" s="117"/>
      <c r="K25" s="77"/>
      <c r="L25" s="117"/>
      <c r="M25" s="117"/>
      <c r="N25" s="117"/>
      <c r="O25" s="79"/>
      <c r="P25" s="30"/>
      <c r="Q25" s="136"/>
      <c r="R25" s="11"/>
    </row>
    <row r="26" spans="1:18" ht="21" customHeight="1" thickBot="1">
      <c r="A26" s="25"/>
      <c r="B26" s="26" t="s">
        <v>84</v>
      </c>
      <c r="C26" s="26" t="s">
        <v>85</v>
      </c>
      <c r="D26" s="25" t="s">
        <v>89</v>
      </c>
      <c r="E26" s="47" t="s">
        <v>167</v>
      </c>
      <c r="F26" s="42">
        <v>62</v>
      </c>
      <c r="G26" s="43"/>
      <c r="H26" s="117"/>
      <c r="I26" s="117"/>
      <c r="J26" s="117"/>
      <c r="K26" s="77"/>
      <c r="L26" s="117"/>
      <c r="M26" s="117"/>
      <c r="N26" s="117"/>
      <c r="O26" s="79"/>
      <c r="P26" s="30"/>
      <c r="Q26" s="136"/>
      <c r="R26" s="11"/>
    </row>
    <row r="27" spans="1:18" ht="21" customHeight="1" thickBot="1">
      <c r="A27" s="25"/>
      <c r="B27" s="26" t="s">
        <v>86</v>
      </c>
      <c r="C27" s="26" t="s">
        <v>85</v>
      </c>
      <c r="D27" s="25" t="s">
        <v>89</v>
      </c>
      <c r="E27" s="47" t="s">
        <v>167</v>
      </c>
      <c r="F27" s="42">
        <v>56</v>
      </c>
      <c r="G27" s="43"/>
      <c r="H27" s="117"/>
      <c r="I27" s="117"/>
      <c r="J27" s="117"/>
      <c r="K27" s="77"/>
      <c r="L27" s="117"/>
      <c r="M27" s="117"/>
      <c r="N27" s="117"/>
      <c r="O27" s="79"/>
      <c r="P27" s="30"/>
      <c r="Q27" s="136"/>
      <c r="R27" s="11"/>
    </row>
    <row r="28" spans="1:18" ht="21" customHeight="1" thickBot="1">
      <c r="A28" s="25"/>
      <c r="B28" s="26" t="s">
        <v>87</v>
      </c>
      <c r="C28" s="26" t="s">
        <v>88</v>
      </c>
      <c r="D28" s="25" t="s">
        <v>67</v>
      </c>
      <c r="E28" s="47" t="s">
        <v>159</v>
      </c>
      <c r="F28" s="42"/>
      <c r="G28" s="43"/>
      <c r="H28" s="117"/>
      <c r="I28" s="117"/>
      <c r="J28" s="117"/>
      <c r="K28" s="77"/>
      <c r="L28" s="117"/>
      <c r="M28" s="117"/>
      <c r="N28" s="117"/>
      <c r="O28" s="79"/>
      <c r="P28" s="30"/>
      <c r="Q28" s="136"/>
      <c r="R28" s="11"/>
    </row>
    <row r="29" spans="1:18" ht="21" customHeight="1" thickBot="1">
      <c r="A29" s="25"/>
      <c r="B29" s="26" t="s">
        <v>90</v>
      </c>
      <c r="C29" s="26" t="s">
        <v>91</v>
      </c>
      <c r="D29" s="25" t="s">
        <v>67</v>
      </c>
      <c r="E29" s="47" t="s">
        <v>167</v>
      </c>
      <c r="F29" s="42" t="s">
        <v>92</v>
      </c>
      <c r="G29" s="43"/>
      <c r="H29" s="117"/>
      <c r="I29" s="117"/>
      <c r="J29" s="117"/>
      <c r="K29" s="77"/>
      <c r="L29" s="117"/>
      <c r="M29" s="117"/>
      <c r="N29" s="117"/>
      <c r="O29" s="79"/>
      <c r="P29" s="30"/>
      <c r="Q29" s="136"/>
      <c r="R29" s="11"/>
    </row>
    <row r="30" spans="1:18" ht="21" customHeight="1" thickBot="1">
      <c r="A30" s="25"/>
      <c r="B30" s="26" t="s">
        <v>93</v>
      </c>
      <c r="C30" s="26" t="s">
        <v>147</v>
      </c>
      <c r="D30" s="25" t="s">
        <v>67</v>
      </c>
      <c r="E30" s="47" t="s">
        <v>167</v>
      </c>
      <c r="F30" s="42">
        <v>69</v>
      </c>
      <c r="G30" s="43"/>
      <c r="H30" s="117"/>
      <c r="I30" s="117"/>
      <c r="J30" s="117"/>
      <c r="K30" s="77"/>
      <c r="L30" s="117"/>
      <c r="M30" s="117"/>
      <c r="N30" s="117"/>
      <c r="O30" s="79"/>
      <c r="P30" s="30"/>
      <c r="Q30" s="136"/>
      <c r="R30" s="11"/>
    </row>
    <row r="31" spans="1:18" ht="21" customHeight="1" thickBot="1">
      <c r="A31" s="25"/>
      <c r="B31" s="26" t="s">
        <v>94</v>
      </c>
      <c r="C31" s="26" t="s">
        <v>95</v>
      </c>
      <c r="D31" s="25" t="s">
        <v>156</v>
      </c>
      <c r="E31" s="47" t="s">
        <v>159</v>
      </c>
      <c r="F31" s="42"/>
      <c r="G31" s="43"/>
      <c r="H31" s="117"/>
      <c r="I31" s="117"/>
      <c r="J31" s="117"/>
      <c r="K31" s="77"/>
      <c r="L31" s="117"/>
      <c r="M31" s="117"/>
      <c r="N31" s="117"/>
      <c r="O31" s="79"/>
      <c r="P31" s="30"/>
      <c r="Q31" s="136"/>
      <c r="R31" s="11"/>
    </row>
    <row r="32" spans="1:18" ht="21" customHeight="1" thickBot="1">
      <c r="A32" s="25"/>
      <c r="B32" s="26" t="s">
        <v>96</v>
      </c>
      <c r="C32" s="26" t="s">
        <v>97</v>
      </c>
      <c r="D32" s="25" t="s">
        <v>156</v>
      </c>
      <c r="E32" s="47" t="s">
        <v>159</v>
      </c>
      <c r="F32" s="42"/>
      <c r="G32" s="43"/>
      <c r="H32" s="117"/>
      <c r="I32" s="117"/>
      <c r="J32" s="117"/>
      <c r="K32" s="77"/>
      <c r="L32" s="117"/>
      <c r="M32" s="117"/>
      <c r="N32" s="117"/>
      <c r="O32" s="79"/>
      <c r="P32" s="30"/>
      <c r="Q32" s="136"/>
      <c r="R32" s="11"/>
    </row>
    <row r="33" spans="1:18" ht="21" customHeight="1" thickBot="1">
      <c r="A33" s="25"/>
      <c r="B33" s="26" t="s">
        <v>98</v>
      </c>
      <c r="C33" s="26" t="s">
        <v>99</v>
      </c>
      <c r="D33" s="25" t="s">
        <v>156</v>
      </c>
      <c r="E33" s="47" t="s">
        <v>159</v>
      </c>
      <c r="F33" s="42"/>
      <c r="G33" s="43"/>
      <c r="H33" s="117"/>
      <c r="I33" s="117"/>
      <c r="J33" s="117"/>
      <c r="K33" s="77"/>
      <c r="L33" s="117"/>
      <c r="M33" s="117"/>
      <c r="N33" s="117"/>
      <c r="O33" s="79"/>
      <c r="P33" s="30"/>
      <c r="Q33" s="136"/>
      <c r="R33" s="11"/>
    </row>
    <row r="34" spans="1:18" ht="21" customHeight="1" thickBot="1">
      <c r="A34" s="25"/>
      <c r="B34" s="26" t="s">
        <v>16</v>
      </c>
      <c r="C34" s="26" t="s">
        <v>19</v>
      </c>
      <c r="D34" s="25" t="s">
        <v>35</v>
      </c>
      <c r="E34" s="47" t="s">
        <v>159</v>
      </c>
      <c r="F34" s="42">
        <v>94</v>
      </c>
      <c r="G34" s="43"/>
      <c r="H34" s="117"/>
      <c r="I34" s="117"/>
      <c r="J34" s="117"/>
      <c r="K34" s="77"/>
      <c r="L34" s="117"/>
      <c r="M34" s="117"/>
      <c r="N34" s="117"/>
      <c r="O34" s="79"/>
      <c r="P34" s="30"/>
      <c r="Q34" s="136"/>
      <c r="R34" s="11"/>
    </row>
    <row r="35" spans="1:18" ht="21" customHeight="1" thickBot="1">
      <c r="A35" s="137"/>
      <c r="B35" s="138" t="s">
        <v>100</v>
      </c>
      <c r="C35" s="138" t="s">
        <v>17</v>
      </c>
      <c r="D35" s="139" t="s">
        <v>82</v>
      </c>
      <c r="E35" s="47" t="s">
        <v>159</v>
      </c>
      <c r="F35" s="140"/>
      <c r="G35" s="124"/>
      <c r="H35" s="141"/>
      <c r="I35" s="141"/>
      <c r="J35" s="141"/>
      <c r="K35" s="142"/>
      <c r="L35" s="141"/>
      <c r="M35" s="141"/>
      <c r="N35" s="141"/>
      <c r="O35" s="143"/>
      <c r="P35" s="144">
        <f t="shared" si="0"/>
        <v>0</v>
      </c>
      <c r="Q35" s="29" t="e">
        <f>P37*(10^(0.794358141*((LOG10(G37/174.393))^2)))</f>
        <v>#NUM!</v>
      </c>
      <c r="R35" s="19"/>
    </row>
    <row r="37" spans="1:18" ht="13" thickBot="1"/>
    <row r="38" spans="1:18" ht="22" customHeight="1" thickBot="1">
      <c r="B38" s="150"/>
      <c r="C38" s="172" t="s">
        <v>101</v>
      </c>
      <c r="D38" s="173"/>
      <c r="E38" s="174" t="s">
        <v>102</v>
      </c>
      <c r="F38" s="175"/>
      <c r="G38" s="175"/>
    </row>
    <row r="39" spans="1:18" ht="21" customHeight="1" thickBot="1">
      <c r="B39" s="114" t="s">
        <v>103</v>
      </c>
      <c r="C39" s="169"/>
      <c r="D39" s="170"/>
      <c r="E39" s="171"/>
      <c r="F39" s="171"/>
      <c r="G39" s="171"/>
    </row>
    <row r="40" spans="1:18" ht="21" customHeight="1" thickBot="1">
      <c r="B40" s="114" t="s">
        <v>104</v>
      </c>
      <c r="C40" s="169"/>
      <c r="D40" s="170"/>
      <c r="E40" s="171"/>
      <c r="F40" s="171"/>
      <c r="G40" s="171"/>
    </row>
    <row r="41" spans="1:18" ht="21" customHeight="1" thickBot="1">
      <c r="B41" s="114" t="s">
        <v>105</v>
      </c>
      <c r="C41" s="169"/>
      <c r="D41" s="170"/>
      <c r="E41" s="171"/>
      <c r="F41" s="171"/>
      <c r="G41" s="171"/>
    </row>
    <row r="50" spans="2:4">
      <c r="B50" t="s">
        <v>137</v>
      </c>
      <c r="D50" t="s">
        <v>139</v>
      </c>
    </row>
    <row r="52" spans="2:4">
      <c r="B52" t="s">
        <v>138</v>
      </c>
      <c r="D52" t="s">
        <v>140</v>
      </c>
    </row>
  </sheetData>
  <mergeCells count="22">
    <mergeCell ref="A5:A6"/>
    <mergeCell ref="B5:B6"/>
    <mergeCell ref="C5:C6"/>
    <mergeCell ref="D5:D6"/>
    <mergeCell ref="E5:E6"/>
    <mergeCell ref="R5:R6"/>
    <mergeCell ref="C38:D38"/>
    <mergeCell ref="E38:G38"/>
    <mergeCell ref="C39:D39"/>
    <mergeCell ref="E39:G39"/>
    <mergeCell ref="G5:G6"/>
    <mergeCell ref="H5:J5"/>
    <mergeCell ref="K5:K6"/>
    <mergeCell ref="L5:N5"/>
    <mergeCell ref="O5:O6"/>
    <mergeCell ref="P5:P6"/>
    <mergeCell ref="F5:F6"/>
    <mergeCell ref="C40:D40"/>
    <mergeCell ref="E40:G40"/>
    <mergeCell ref="C41:D41"/>
    <mergeCell ref="E41:G41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4"/>
  <sheetViews>
    <sheetView workbookViewId="0">
      <selection activeCell="A21" sqref="A21:XFD23"/>
    </sheetView>
  </sheetViews>
  <sheetFormatPr baseColWidth="10" defaultRowHeight="18"/>
  <cols>
    <col min="1" max="1" width="8.1640625" style="153" bestFit="1" customWidth="1"/>
    <col min="2" max="2" width="12.83203125" style="153" bestFit="1" customWidth="1"/>
    <col min="3" max="3" width="17.6640625" style="153" bestFit="1" customWidth="1"/>
    <col min="4" max="4" width="9.33203125" style="153" bestFit="1" customWidth="1"/>
    <col min="5" max="5" width="2.6640625" style="153" bestFit="1" customWidth="1"/>
    <col min="6" max="6" width="6.1640625" style="153" bestFit="1" customWidth="1"/>
    <col min="7" max="7" width="6.33203125" style="153" bestFit="1" customWidth="1"/>
    <col min="8" max="15" width="4.6640625" style="153" bestFit="1" customWidth="1"/>
    <col min="16" max="16" width="8.5" style="153" customWidth="1"/>
    <col min="17" max="17" width="8.33203125" style="166" bestFit="1" customWidth="1"/>
    <col min="18" max="18" width="11" style="153" bestFit="1" customWidth="1"/>
    <col min="19" max="16384" width="10.83203125" style="153"/>
  </cols>
  <sheetData>
    <row r="1" spans="1:18" s="154" customFormat="1">
      <c r="A1" s="154" t="s">
        <v>160</v>
      </c>
      <c r="B1" s="154" t="s">
        <v>161</v>
      </c>
      <c r="C1" s="154" t="s">
        <v>156</v>
      </c>
      <c r="D1" s="154" t="s">
        <v>60</v>
      </c>
      <c r="E1" s="154" t="s">
        <v>132</v>
      </c>
      <c r="F1" s="154">
        <v>48</v>
      </c>
      <c r="G1" s="154">
        <v>47.4</v>
      </c>
      <c r="H1" s="154">
        <v>47</v>
      </c>
      <c r="I1" s="154">
        <v>47</v>
      </c>
      <c r="J1" s="154">
        <v>47</v>
      </c>
      <c r="K1" s="154">
        <v>0</v>
      </c>
      <c r="L1" s="154">
        <v>57</v>
      </c>
      <c r="M1" s="154">
        <v>60</v>
      </c>
      <c r="N1" s="154">
        <v>63</v>
      </c>
      <c r="O1" s="154">
        <v>60</v>
      </c>
      <c r="P1" s="154">
        <v>60</v>
      </c>
      <c r="Q1" s="155">
        <v>99.451557775671276</v>
      </c>
      <c r="R1" s="154">
        <v>1</v>
      </c>
    </row>
    <row r="2" spans="1:18" s="167" customFormat="1">
      <c r="A2" s="167" t="s">
        <v>165</v>
      </c>
      <c r="B2" s="167" t="s">
        <v>166</v>
      </c>
      <c r="C2" s="167" t="s">
        <v>156</v>
      </c>
      <c r="D2" s="167" t="s">
        <v>61</v>
      </c>
      <c r="E2" s="167" t="s">
        <v>132</v>
      </c>
      <c r="F2" s="167">
        <v>53</v>
      </c>
      <c r="G2" s="167">
        <v>52.8</v>
      </c>
      <c r="H2" s="167">
        <v>25</v>
      </c>
      <c r="I2" s="167">
        <v>27</v>
      </c>
      <c r="J2" s="167">
        <v>30</v>
      </c>
      <c r="K2" s="167">
        <v>30</v>
      </c>
      <c r="L2" s="167">
        <v>30</v>
      </c>
      <c r="M2" s="167">
        <v>30</v>
      </c>
      <c r="N2" s="167">
        <v>34</v>
      </c>
      <c r="O2" s="167">
        <v>34</v>
      </c>
      <c r="P2" s="167">
        <v>64</v>
      </c>
      <c r="Q2" s="168">
        <v>96.833575795677788</v>
      </c>
      <c r="R2" s="167">
        <v>1</v>
      </c>
    </row>
    <row r="3" spans="1:18" s="156" customFormat="1">
      <c r="A3" s="156" t="s">
        <v>0</v>
      </c>
      <c r="B3" s="156" t="s">
        <v>1</v>
      </c>
      <c r="C3" s="156" t="s">
        <v>67</v>
      </c>
      <c r="D3" s="156" t="s">
        <v>60</v>
      </c>
      <c r="E3" s="156" t="s">
        <v>132</v>
      </c>
      <c r="F3" s="156">
        <v>53</v>
      </c>
      <c r="G3" s="156">
        <v>51.2</v>
      </c>
      <c r="H3" s="156">
        <v>27</v>
      </c>
      <c r="I3" s="156">
        <v>30</v>
      </c>
      <c r="J3" s="156">
        <v>33</v>
      </c>
      <c r="K3" s="156">
        <v>30</v>
      </c>
      <c r="L3" s="156">
        <v>35</v>
      </c>
      <c r="M3" s="156">
        <v>40</v>
      </c>
      <c r="N3" s="156">
        <v>45</v>
      </c>
      <c r="O3" s="156">
        <v>45</v>
      </c>
      <c r="P3" s="156">
        <v>75</v>
      </c>
      <c r="Q3" s="157">
        <v>116.36015933096296</v>
      </c>
      <c r="R3" s="156">
        <v>1</v>
      </c>
    </row>
    <row r="4" spans="1:18" s="158" customFormat="1">
      <c r="A4" s="158" t="s">
        <v>47</v>
      </c>
      <c r="B4" s="158" t="s">
        <v>162</v>
      </c>
      <c r="C4" s="158" t="s">
        <v>156</v>
      </c>
      <c r="D4" s="158" t="s">
        <v>114</v>
      </c>
      <c r="E4" s="158" t="s">
        <v>132</v>
      </c>
      <c r="F4" s="158">
        <v>58</v>
      </c>
      <c r="G4" s="158">
        <v>56.1</v>
      </c>
      <c r="H4" s="158">
        <v>32</v>
      </c>
      <c r="I4" s="158">
        <v>34</v>
      </c>
      <c r="J4" s="158">
        <v>36</v>
      </c>
      <c r="K4" s="158">
        <v>36</v>
      </c>
      <c r="L4" s="158">
        <v>40</v>
      </c>
      <c r="M4" s="158">
        <v>43</v>
      </c>
      <c r="N4" s="158">
        <v>46</v>
      </c>
      <c r="O4" s="158">
        <v>46</v>
      </c>
      <c r="P4" s="158">
        <v>82</v>
      </c>
      <c r="Q4" s="159">
        <v>118.33924308714852</v>
      </c>
      <c r="R4" s="158">
        <v>1</v>
      </c>
    </row>
    <row r="5" spans="1:18" s="160" customFormat="1">
      <c r="A5" s="160" t="s">
        <v>153</v>
      </c>
      <c r="B5" s="160" t="s">
        <v>154</v>
      </c>
      <c r="C5" s="160" t="s">
        <v>35</v>
      </c>
      <c r="D5" s="160" t="s">
        <v>60</v>
      </c>
      <c r="E5" s="160" t="s">
        <v>132</v>
      </c>
      <c r="F5" s="160">
        <v>63</v>
      </c>
      <c r="G5" s="160">
        <v>61.2</v>
      </c>
      <c r="H5" s="160">
        <v>40</v>
      </c>
      <c r="I5" s="160">
        <v>43</v>
      </c>
      <c r="J5" s="160">
        <v>45</v>
      </c>
      <c r="K5" s="160">
        <v>45</v>
      </c>
      <c r="L5" s="160">
        <v>52</v>
      </c>
      <c r="M5" s="160">
        <v>56</v>
      </c>
      <c r="N5" s="160">
        <v>60</v>
      </c>
      <c r="O5" s="160">
        <v>60</v>
      </c>
      <c r="P5" s="160">
        <v>105</v>
      </c>
      <c r="Q5" s="161">
        <v>142.30201409377423</v>
      </c>
      <c r="R5" s="160">
        <v>1</v>
      </c>
    </row>
    <row r="6" spans="1:18" s="154" customFormat="1">
      <c r="A6" s="154" t="s">
        <v>168</v>
      </c>
      <c r="B6" s="154" t="s">
        <v>169</v>
      </c>
      <c r="C6" s="154" t="s">
        <v>67</v>
      </c>
      <c r="D6" s="154" t="s">
        <v>60</v>
      </c>
      <c r="E6" s="154" t="s">
        <v>132</v>
      </c>
      <c r="F6" s="154">
        <v>69</v>
      </c>
      <c r="G6" s="154">
        <v>65.099999999999994</v>
      </c>
      <c r="H6" s="154">
        <v>40</v>
      </c>
      <c r="I6" s="154">
        <v>44</v>
      </c>
      <c r="J6" s="154">
        <v>48</v>
      </c>
      <c r="K6" s="154">
        <v>48</v>
      </c>
      <c r="L6" s="154">
        <v>50</v>
      </c>
      <c r="M6" s="154">
        <v>55</v>
      </c>
      <c r="N6" s="154">
        <v>60</v>
      </c>
      <c r="O6" s="154">
        <v>55</v>
      </c>
      <c r="P6" s="154">
        <v>103</v>
      </c>
      <c r="Q6" s="155">
        <v>133.97895771110615</v>
      </c>
      <c r="R6" s="154">
        <v>1</v>
      </c>
    </row>
    <row r="7" spans="1:18" s="156" customFormat="1">
      <c r="A7" s="156" t="s">
        <v>155</v>
      </c>
      <c r="B7" s="156" t="s">
        <v>46</v>
      </c>
      <c r="C7" s="156" t="s">
        <v>156</v>
      </c>
      <c r="D7" s="156" t="s">
        <v>114</v>
      </c>
      <c r="E7" s="156" t="s">
        <v>132</v>
      </c>
      <c r="F7" s="156">
        <v>75</v>
      </c>
      <c r="G7" s="156">
        <v>72.7</v>
      </c>
      <c r="H7" s="156">
        <v>32</v>
      </c>
      <c r="I7" s="156">
        <v>34</v>
      </c>
      <c r="J7" s="156">
        <v>36</v>
      </c>
      <c r="K7" s="156">
        <v>34</v>
      </c>
      <c r="L7" s="156">
        <v>40</v>
      </c>
      <c r="M7" s="156">
        <v>43</v>
      </c>
      <c r="N7" s="156">
        <v>46</v>
      </c>
      <c r="O7" s="156">
        <v>46</v>
      </c>
      <c r="P7" s="156">
        <v>80</v>
      </c>
      <c r="Q7" s="157">
        <v>97.420973521165664</v>
      </c>
      <c r="R7" s="156">
        <v>3</v>
      </c>
    </row>
    <row r="8" spans="1:18" s="156" customFormat="1">
      <c r="A8" s="156" t="s">
        <v>164</v>
      </c>
      <c r="B8" s="156" t="s">
        <v>49</v>
      </c>
      <c r="C8" s="156" t="s">
        <v>156</v>
      </c>
      <c r="D8" s="156" t="s">
        <v>60</v>
      </c>
      <c r="E8" s="156" t="s">
        <v>132</v>
      </c>
      <c r="F8" s="156">
        <v>75</v>
      </c>
      <c r="G8" s="156">
        <v>69.7</v>
      </c>
      <c r="H8" s="156">
        <v>53</v>
      </c>
      <c r="I8" s="156">
        <v>56</v>
      </c>
      <c r="J8" s="156">
        <v>59</v>
      </c>
      <c r="K8" s="156">
        <v>59</v>
      </c>
      <c r="L8" s="156">
        <v>60</v>
      </c>
      <c r="M8" s="156">
        <v>60</v>
      </c>
      <c r="N8" s="156">
        <v>60</v>
      </c>
      <c r="O8" s="156">
        <v>60</v>
      </c>
      <c r="P8" s="156">
        <v>119</v>
      </c>
      <c r="Q8" s="157">
        <v>148.44033037365861</v>
      </c>
      <c r="R8" s="156">
        <v>2</v>
      </c>
    </row>
    <row r="9" spans="1:18" s="156" customFormat="1">
      <c r="A9" s="156" t="s">
        <v>163</v>
      </c>
      <c r="B9" s="156" t="s">
        <v>14</v>
      </c>
      <c r="C9" s="156" t="s">
        <v>36</v>
      </c>
      <c r="D9" s="156" t="s">
        <v>60</v>
      </c>
      <c r="E9" s="156" t="s">
        <v>132</v>
      </c>
      <c r="F9" s="156">
        <v>75</v>
      </c>
      <c r="G9" s="156">
        <v>69.900000000000006</v>
      </c>
      <c r="H9" s="156">
        <v>50</v>
      </c>
      <c r="I9" s="156">
        <v>55</v>
      </c>
      <c r="J9" s="156">
        <v>60</v>
      </c>
      <c r="K9" s="156">
        <v>60</v>
      </c>
      <c r="L9" s="156">
        <v>70</v>
      </c>
      <c r="M9" s="156">
        <v>73</v>
      </c>
      <c r="N9" s="156">
        <v>76</v>
      </c>
      <c r="O9" s="156">
        <v>73</v>
      </c>
      <c r="P9" s="156">
        <v>133</v>
      </c>
      <c r="Q9" s="157">
        <v>165.62562233528996</v>
      </c>
      <c r="R9" s="156">
        <v>1</v>
      </c>
    </row>
    <row r="10" spans="1:18" s="162" customFormat="1">
      <c r="A10" s="162" t="s">
        <v>86</v>
      </c>
      <c r="B10" s="162" t="s">
        <v>85</v>
      </c>
      <c r="C10" s="162" t="s">
        <v>89</v>
      </c>
      <c r="D10" s="162" t="s">
        <v>61</v>
      </c>
      <c r="E10" s="162" t="s">
        <v>133</v>
      </c>
      <c r="F10" s="162">
        <v>62</v>
      </c>
      <c r="G10" s="162">
        <v>56.7</v>
      </c>
      <c r="H10" s="162">
        <v>40</v>
      </c>
      <c r="I10" s="162">
        <v>45</v>
      </c>
      <c r="J10" s="162">
        <v>50</v>
      </c>
      <c r="K10" s="162">
        <v>45</v>
      </c>
      <c r="L10" s="162">
        <v>50</v>
      </c>
      <c r="M10" s="162">
        <v>55</v>
      </c>
      <c r="N10" s="162">
        <v>57</v>
      </c>
      <c r="O10" s="162">
        <v>57</v>
      </c>
      <c r="P10" s="162">
        <v>102</v>
      </c>
      <c r="Q10" s="163">
        <v>157.66305061693916</v>
      </c>
      <c r="R10" s="162">
        <v>2</v>
      </c>
    </row>
    <row r="11" spans="1:18" s="162" customFormat="1">
      <c r="A11" s="162" t="s">
        <v>84</v>
      </c>
      <c r="B11" s="162" t="s">
        <v>85</v>
      </c>
      <c r="C11" s="162" t="s">
        <v>89</v>
      </c>
      <c r="D11" s="162" t="s">
        <v>61</v>
      </c>
      <c r="E11" s="162" t="s">
        <v>133</v>
      </c>
      <c r="F11" s="162">
        <v>62</v>
      </c>
      <c r="G11" s="162">
        <v>61.1</v>
      </c>
      <c r="H11" s="162">
        <v>50</v>
      </c>
      <c r="I11" s="162">
        <v>55</v>
      </c>
      <c r="J11" s="162">
        <v>55</v>
      </c>
      <c r="K11" s="162">
        <v>55</v>
      </c>
      <c r="L11" s="162">
        <v>60</v>
      </c>
      <c r="M11" s="162">
        <v>60</v>
      </c>
      <c r="N11" s="162">
        <v>67</v>
      </c>
      <c r="O11" s="162">
        <v>60</v>
      </c>
      <c r="P11" s="162">
        <v>115</v>
      </c>
      <c r="Q11" s="163">
        <v>168.07482406863994</v>
      </c>
      <c r="R11" s="162">
        <v>1</v>
      </c>
    </row>
    <row r="12" spans="1:18" s="164" customFormat="1">
      <c r="A12" s="164" t="s">
        <v>93</v>
      </c>
      <c r="B12" s="164" t="s">
        <v>147</v>
      </c>
      <c r="C12" s="164" t="s">
        <v>67</v>
      </c>
      <c r="D12" s="164" t="s">
        <v>116</v>
      </c>
      <c r="E12" s="164" t="s">
        <v>133</v>
      </c>
      <c r="F12" s="164">
        <v>69</v>
      </c>
      <c r="G12" s="164">
        <v>63.6</v>
      </c>
      <c r="H12" s="164">
        <v>60</v>
      </c>
      <c r="I12" s="164">
        <v>60</v>
      </c>
      <c r="J12" s="164">
        <v>65</v>
      </c>
      <c r="K12" s="164">
        <v>60</v>
      </c>
      <c r="L12" s="164">
        <v>75</v>
      </c>
      <c r="M12" s="164">
        <v>80</v>
      </c>
      <c r="N12" s="164">
        <v>80</v>
      </c>
      <c r="O12" s="164">
        <v>80</v>
      </c>
      <c r="P12" s="164">
        <v>140</v>
      </c>
      <c r="Q12" s="165">
        <v>198.87076216676562</v>
      </c>
      <c r="R12" s="164">
        <v>1</v>
      </c>
    </row>
    <row r="13" spans="1:18" s="156" customFormat="1">
      <c r="A13" s="156" t="s">
        <v>76</v>
      </c>
      <c r="B13" s="156" t="s">
        <v>77</v>
      </c>
      <c r="C13" s="156" t="s">
        <v>156</v>
      </c>
      <c r="D13" s="156" t="s">
        <v>114</v>
      </c>
      <c r="E13" s="156" t="s">
        <v>133</v>
      </c>
      <c r="F13" s="156">
        <v>77</v>
      </c>
      <c r="G13" s="156">
        <v>75.599999999999994</v>
      </c>
      <c r="H13" s="156">
        <v>55</v>
      </c>
      <c r="I13" s="156">
        <v>55</v>
      </c>
      <c r="J13" s="156">
        <v>60</v>
      </c>
      <c r="K13" s="156">
        <v>60</v>
      </c>
      <c r="L13" s="156">
        <v>70</v>
      </c>
      <c r="M13" s="156">
        <v>75</v>
      </c>
      <c r="N13" s="156">
        <v>80</v>
      </c>
      <c r="O13" s="156">
        <v>80</v>
      </c>
      <c r="P13" s="156">
        <v>140</v>
      </c>
      <c r="Q13" s="157">
        <v>178.15745353488873</v>
      </c>
      <c r="R13" s="156">
        <v>2</v>
      </c>
    </row>
    <row r="14" spans="1:18" s="156" customFormat="1">
      <c r="A14" s="156" t="s">
        <v>87</v>
      </c>
      <c r="B14" s="156" t="s">
        <v>88</v>
      </c>
      <c r="C14" s="156" t="s">
        <v>67</v>
      </c>
      <c r="D14" s="156" t="s">
        <v>60</v>
      </c>
      <c r="E14" s="156" t="s">
        <v>133</v>
      </c>
      <c r="F14" s="156">
        <v>77</v>
      </c>
      <c r="G14" s="156">
        <v>76.2</v>
      </c>
      <c r="H14" s="156">
        <v>100</v>
      </c>
      <c r="I14" s="156">
        <v>104</v>
      </c>
      <c r="J14" s="156">
        <v>107</v>
      </c>
      <c r="K14" s="156">
        <v>104</v>
      </c>
      <c r="L14" s="156">
        <v>130</v>
      </c>
      <c r="M14" s="156">
        <v>135</v>
      </c>
      <c r="N14" s="156">
        <v>140</v>
      </c>
      <c r="O14" s="156">
        <v>135</v>
      </c>
      <c r="P14" s="156">
        <v>239</v>
      </c>
      <c r="Q14" s="157">
        <v>302.763319948694</v>
      </c>
      <c r="R14" s="156">
        <v>1</v>
      </c>
    </row>
    <row r="15" spans="1:18" s="160" customFormat="1">
      <c r="A15" s="160" t="s">
        <v>94</v>
      </c>
      <c r="B15" s="160" t="s">
        <v>95</v>
      </c>
      <c r="C15" s="160" t="s">
        <v>156</v>
      </c>
      <c r="D15" s="160" t="s">
        <v>60</v>
      </c>
      <c r="E15" s="160" t="s">
        <v>133</v>
      </c>
      <c r="F15" s="160">
        <v>85</v>
      </c>
      <c r="G15" s="160">
        <v>84.3</v>
      </c>
      <c r="H15" s="160">
        <v>67</v>
      </c>
      <c r="I15" s="160">
        <v>72</v>
      </c>
      <c r="J15" s="160">
        <v>77</v>
      </c>
      <c r="K15" s="160">
        <v>72</v>
      </c>
      <c r="L15" s="160">
        <v>85</v>
      </c>
      <c r="M15" s="160">
        <v>90</v>
      </c>
      <c r="N15" s="160">
        <v>95</v>
      </c>
      <c r="O15" s="160">
        <v>95</v>
      </c>
      <c r="P15" s="160">
        <v>167</v>
      </c>
      <c r="Q15" s="161">
        <v>200.39556147902101</v>
      </c>
      <c r="R15" s="160">
        <v>3</v>
      </c>
    </row>
    <row r="16" spans="1:18" s="160" customFormat="1">
      <c r="A16" s="160" t="s">
        <v>80</v>
      </c>
      <c r="B16" s="160" t="s">
        <v>81</v>
      </c>
      <c r="C16" s="160" t="s">
        <v>36</v>
      </c>
      <c r="D16" s="160" t="s">
        <v>60</v>
      </c>
      <c r="E16" s="160" t="s">
        <v>133</v>
      </c>
      <c r="F16" s="160">
        <v>85</v>
      </c>
      <c r="G16" s="160">
        <v>81.900000000000006</v>
      </c>
      <c r="H16" s="160">
        <v>67</v>
      </c>
      <c r="I16" s="160">
        <v>70</v>
      </c>
      <c r="J16" s="160">
        <v>75</v>
      </c>
      <c r="K16" s="160">
        <v>75</v>
      </c>
      <c r="L16" s="160">
        <v>95</v>
      </c>
      <c r="M16" s="160">
        <v>100</v>
      </c>
      <c r="N16" s="160">
        <v>105</v>
      </c>
      <c r="O16" s="160">
        <v>100</v>
      </c>
      <c r="P16" s="160">
        <v>175</v>
      </c>
      <c r="Q16" s="161">
        <v>213.12091323869095</v>
      </c>
      <c r="R16" s="160">
        <v>2</v>
      </c>
    </row>
    <row r="17" spans="1:18" s="160" customFormat="1">
      <c r="A17" s="160" t="s">
        <v>8</v>
      </c>
      <c r="B17" s="160" t="s">
        <v>12</v>
      </c>
      <c r="C17" s="160" t="s">
        <v>36</v>
      </c>
      <c r="D17" s="160" t="s">
        <v>60</v>
      </c>
      <c r="E17" s="160" t="s">
        <v>133</v>
      </c>
      <c r="F17" s="160">
        <v>85</v>
      </c>
      <c r="G17" s="160">
        <v>79.5</v>
      </c>
      <c r="H17" s="160">
        <v>87</v>
      </c>
      <c r="I17" s="160">
        <v>90</v>
      </c>
      <c r="J17" s="160">
        <v>92</v>
      </c>
      <c r="K17" s="160">
        <v>92</v>
      </c>
      <c r="L17" s="160">
        <v>105</v>
      </c>
      <c r="M17" s="160">
        <v>108</v>
      </c>
      <c r="N17" s="160">
        <v>116</v>
      </c>
      <c r="O17" s="160">
        <v>108</v>
      </c>
      <c r="P17" s="160">
        <v>200</v>
      </c>
      <c r="Q17" s="161">
        <v>247.44945181263708</v>
      </c>
      <c r="R17" s="160">
        <v>1</v>
      </c>
    </row>
    <row r="18" spans="1:18" s="158" customFormat="1">
      <c r="A18" s="158" t="s">
        <v>78</v>
      </c>
      <c r="B18" s="158" t="s">
        <v>79</v>
      </c>
      <c r="C18" s="158" t="s">
        <v>33</v>
      </c>
      <c r="D18" s="158" t="s">
        <v>114</v>
      </c>
      <c r="E18" s="158" t="s">
        <v>133</v>
      </c>
      <c r="F18" s="158">
        <v>94</v>
      </c>
      <c r="G18" s="158">
        <v>91.5</v>
      </c>
      <c r="H18" s="158">
        <v>60</v>
      </c>
      <c r="I18" s="158">
        <v>65</v>
      </c>
      <c r="J18" s="158">
        <v>70</v>
      </c>
      <c r="K18" s="158">
        <v>65</v>
      </c>
      <c r="L18" s="158">
        <v>75</v>
      </c>
      <c r="M18" s="158">
        <v>80</v>
      </c>
      <c r="N18" s="158">
        <v>87</v>
      </c>
      <c r="O18" s="158">
        <v>87</v>
      </c>
      <c r="P18" s="158">
        <v>152</v>
      </c>
      <c r="Q18" s="159">
        <v>175.45643384004862</v>
      </c>
      <c r="R18" s="158">
        <v>3</v>
      </c>
    </row>
    <row r="19" spans="1:18" s="158" customFormat="1">
      <c r="A19" s="158" t="s">
        <v>83</v>
      </c>
      <c r="B19" s="158" t="s">
        <v>18</v>
      </c>
      <c r="C19" s="158" t="s">
        <v>89</v>
      </c>
      <c r="D19" s="158" t="s">
        <v>60</v>
      </c>
      <c r="E19" s="158" t="s">
        <v>133</v>
      </c>
      <c r="F19" s="158">
        <v>94</v>
      </c>
      <c r="G19" s="158">
        <v>88.6</v>
      </c>
      <c r="H19" s="158">
        <v>85</v>
      </c>
      <c r="I19" s="158">
        <v>85</v>
      </c>
      <c r="J19" s="158">
        <v>90</v>
      </c>
      <c r="K19" s="158">
        <v>90</v>
      </c>
      <c r="L19" s="158">
        <v>115</v>
      </c>
      <c r="M19" s="158">
        <v>120</v>
      </c>
      <c r="N19" s="158">
        <v>128</v>
      </c>
      <c r="O19" s="158">
        <v>120</v>
      </c>
      <c r="P19" s="158">
        <v>210</v>
      </c>
      <c r="Q19" s="159">
        <v>245.99425675781819</v>
      </c>
      <c r="R19" s="158">
        <v>2</v>
      </c>
    </row>
    <row r="20" spans="1:18" s="158" customFormat="1">
      <c r="A20" s="158" t="s">
        <v>16</v>
      </c>
      <c r="B20" s="158" t="s">
        <v>19</v>
      </c>
      <c r="C20" s="158" t="s">
        <v>35</v>
      </c>
      <c r="D20" s="158" t="s">
        <v>60</v>
      </c>
      <c r="E20" s="158" t="s">
        <v>133</v>
      </c>
      <c r="F20" s="158">
        <v>94</v>
      </c>
      <c r="G20" s="158">
        <v>92.1</v>
      </c>
      <c r="H20" s="158">
        <v>95</v>
      </c>
      <c r="I20" s="158">
        <v>100</v>
      </c>
      <c r="J20" s="158">
        <v>102</v>
      </c>
      <c r="K20" s="158">
        <v>102</v>
      </c>
      <c r="L20" s="158">
        <v>120</v>
      </c>
      <c r="M20" s="158">
        <v>125</v>
      </c>
      <c r="N20" s="158">
        <v>130</v>
      </c>
      <c r="O20" s="158">
        <v>125</v>
      </c>
      <c r="P20" s="158">
        <v>227</v>
      </c>
      <c r="Q20" s="159">
        <v>261.27315212685227</v>
      </c>
      <c r="R20" s="158">
        <v>1</v>
      </c>
    </row>
    <row r="21" spans="1:18" s="156" customFormat="1">
      <c r="A21" s="156" t="s">
        <v>96</v>
      </c>
      <c r="B21" s="156" t="s">
        <v>97</v>
      </c>
      <c r="C21" s="156" t="s">
        <v>156</v>
      </c>
      <c r="D21" s="156" t="s">
        <v>60</v>
      </c>
      <c r="E21" s="156" t="s">
        <v>133</v>
      </c>
      <c r="F21" s="156">
        <v>105</v>
      </c>
      <c r="G21" s="156">
        <v>107.2</v>
      </c>
      <c r="H21" s="156">
        <v>75</v>
      </c>
      <c r="I21" s="156">
        <v>80</v>
      </c>
      <c r="J21" s="156">
        <v>85</v>
      </c>
      <c r="K21" s="156">
        <v>85</v>
      </c>
      <c r="L21" s="156">
        <v>85</v>
      </c>
      <c r="M21" s="156">
        <v>90</v>
      </c>
      <c r="N21" s="156">
        <v>95</v>
      </c>
      <c r="O21" s="156">
        <v>90</v>
      </c>
      <c r="P21" s="156">
        <v>175</v>
      </c>
      <c r="Q21" s="157">
        <v>189.89599603078219</v>
      </c>
      <c r="R21" s="156">
        <v>3</v>
      </c>
    </row>
    <row r="22" spans="1:18" s="156" customFormat="1">
      <c r="A22" s="156" t="s">
        <v>98</v>
      </c>
      <c r="B22" s="156" t="s">
        <v>99</v>
      </c>
      <c r="C22" s="156" t="s">
        <v>156</v>
      </c>
      <c r="D22" s="156" t="s">
        <v>60</v>
      </c>
      <c r="E22" s="156" t="s">
        <v>133</v>
      </c>
      <c r="F22" s="156">
        <v>105</v>
      </c>
      <c r="G22" s="156">
        <v>94.9</v>
      </c>
      <c r="H22" s="156">
        <v>72</v>
      </c>
      <c r="I22" s="156">
        <v>77</v>
      </c>
      <c r="J22" s="156">
        <v>85</v>
      </c>
      <c r="K22" s="156">
        <v>85</v>
      </c>
      <c r="L22" s="156">
        <v>120</v>
      </c>
      <c r="M22" s="156">
        <v>125</v>
      </c>
      <c r="N22" s="156">
        <v>131</v>
      </c>
      <c r="O22" s="156">
        <v>131</v>
      </c>
      <c r="P22" s="156">
        <v>216</v>
      </c>
      <c r="Q22" s="157">
        <v>245.4299902351128</v>
      </c>
      <c r="R22" s="156">
        <v>2</v>
      </c>
    </row>
    <row r="23" spans="1:18" s="156" customFormat="1">
      <c r="A23" s="156" t="s">
        <v>100</v>
      </c>
      <c r="B23" s="156" t="s">
        <v>17</v>
      </c>
      <c r="C23" s="156" t="s">
        <v>33</v>
      </c>
      <c r="D23" s="156" t="s">
        <v>60</v>
      </c>
      <c r="E23" s="156" t="s">
        <v>133</v>
      </c>
      <c r="F23" s="156">
        <v>105</v>
      </c>
      <c r="G23" s="156">
        <v>101.5</v>
      </c>
      <c r="H23" s="156">
        <v>95</v>
      </c>
      <c r="I23" s="156">
        <v>100</v>
      </c>
      <c r="J23" s="156">
        <v>107</v>
      </c>
      <c r="K23" s="156">
        <v>100</v>
      </c>
      <c r="L23" s="156">
        <v>125</v>
      </c>
      <c r="M23" s="156">
        <v>130</v>
      </c>
      <c r="N23" s="156">
        <v>135</v>
      </c>
      <c r="O23" s="156">
        <v>135</v>
      </c>
      <c r="P23" s="156">
        <v>235</v>
      </c>
      <c r="Q23" s="157">
        <v>259.99189958038397</v>
      </c>
      <c r="R23" s="156">
        <v>1</v>
      </c>
    </row>
    <row r="24" spans="1:18" s="164" customFormat="1">
      <c r="A24" s="164" t="s">
        <v>90</v>
      </c>
      <c r="B24" s="164" t="s">
        <v>91</v>
      </c>
      <c r="C24" s="164" t="s">
        <v>67</v>
      </c>
      <c r="D24" s="164" t="s">
        <v>61</v>
      </c>
      <c r="E24" s="164" t="s">
        <v>133</v>
      </c>
      <c r="F24" s="164" t="s">
        <v>15</v>
      </c>
      <c r="G24" s="164">
        <v>103</v>
      </c>
      <c r="H24" s="164">
        <v>65</v>
      </c>
      <c r="I24" s="164">
        <v>70</v>
      </c>
      <c r="J24" s="164">
        <v>75</v>
      </c>
      <c r="K24" s="164">
        <v>70</v>
      </c>
      <c r="L24" s="164">
        <v>82</v>
      </c>
      <c r="M24" s="164">
        <v>87</v>
      </c>
      <c r="N24" s="164">
        <v>92</v>
      </c>
      <c r="O24" s="164">
        <v>87</v>
      </c>
      <c r="P24" s="164">
        <v>157</v>
      </c>
      <c r="Q24" s="165">
        <v>172.76053637854523</v>
      </c>
      <c r="R24" s="164">
        <v>1</v>
      </c>
    </row>
  </sheetData>
  <sortState ref="A1:XFD1048576">
    <sortCondition ref="E1:E1048576"/>
    <sortCondition ref="F1:F1048576"/>
    <sortCondition ref="Q1:Q1048576"/>
  </sortState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Youth Development</vt:lpstr>
      <vt:lpstr>Group 1</vt:lpstr>
      <vt:lpstr>Group 2</vt:lpstr>
      <vt:lpstr>Group 3</vt:lpstr>
      <vt:lpstr>Group 4</vt:lpstr>
      <vt:lpstr>Overall results</vt:lpstr>
      <vt:lpstr>OVERALL RANKINGS</vt:lpstr>
      <vt:lpstr>ALL LIFTERS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Gilmore</dc:creator>
  <cp:lastModifiedBy>Peter  Stewart</cp:lastModifiedBy>
  <cp:lastPrinted>2015-06-12T22:46:21Z</cp:lastPrinted>
  <dcterms:created xsi:type="dcterms:W3CDTF">2013-04-27T09:35:40Z</dcterms:created>
  <dcterms:modified xsi:type="dcterms:W3CDTF">2015-07-07T07:46:36Z</dcterms:modified>
</cp:coreProperties>
</file>